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7"/>
  <workbookPr/>
  <mc:AlternateContent xmlns:mc="http://schemas.openxmlformats.org/markup-compatibility/2006">
    <mc:Choice Requires="x15">
      <x15ac:absPath xmlns:x15ac="http://schemas.microsoft.com/office/spreadsheetml/2010/11/ac" url="/Users/oyewoleajayi/Documents/"/>
    </mc:Choice>
  </mc:AlternateContent>
  <xr:revisionPtr revIDLastSave="0" documentId="8_{AA153998-1A0F-7D49-8408-365AA2AA59ED}" xr6:coauthVersionLast="47" xr6:coauthVersionMax="47" xr10:uidLastSave="{00000000-0000-0000-0000-000000000000}"/>
  <bookViews>
    <workbookView xWindow="0" yWindow="640" windowWidth="29400" windowHeight="17300" activeTab="4" xr2:uid="{00000000-000D-0000-FFFF-FFFF00000000}"/>
  </bookViews>
  <sheets>
    <sheet name="Purpose of Tool" sheetId="9" r:id="rId1"/>
    <sheet name="Guiding Notes" sheetId="1" r:id="rId2"/>
    <sheet name="HRH Requirements Master" sheetId="3" r:id="rId3"/>
    <sheet name="State_Name_Date" sheetId="8" r:id="rId4"/>
    <sheet name="HRH data entry" sheetId="4" r:id="rId5"/>
    <sheet name="Dashboard" sheetId="2" r:id="rId6"/>
    <sheet name="Gap Analysis &amp; Recruitment Plan" sheetId="5" r:id="rId7"/>
    <sheet name="Costing &amp; Budget" sheetId="7"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7" l="1"/>
  <c r="F33" i="7"/>
  <c r="E33" i="7"/>
  <c r="G32" i="7"/>
  <c r="F32" i="7"/>
  <c r="E32" i="7"/>
  <c r="G31" i="7"/>
  <c r="F31" i="7"/>
  <c r="E31" i="7"/>
  <c r="G30" i="7"/>
  <c r="F30" i="7"/>
  <c r="E30" i="7"/>
  <c r="G29" i="7"/>
  <c r="F29" i="7"/>
  <c r="E29" i="7"/>
  <c r="G28" i="7"/>
  <c r="F28" i="7"/>
  <c r="E28" i="7"/>
  <c r="H28" i="7"/>
  <c r="G27" i="7"/>
  <c r="F27" i="7"/>
  <c r="E27" i="7"/>
  <c r="G26" i="7"/>
  <c r="F26" i="7"/>
  <c r="E26" i="7"/>
  <c r="G25" i="7"/>
  <c r="F25" i="7"/>
  <c r="E25" i="7"/>
  <c r="H25" i="7"/>
  <c r="G24" i="7"/>
  <c r="F24" i="7"/>
  <c r="E24" i="7"/>
  <c r="G23" i="7"/>
  <c r="F23" i="7"/>
  <c r="E23" i="7"/>
  <c r="G22" i="7"/>
  <c r="F22" i="7"/>
  <c r="E22" i="7"/>
  <c r="G21" i="7"/>
  <c r="F21" i="7"/>
  <c r="E21" i="7"/>
  <c r="G20" i="7"/>
  <c r="F20" i="7"/>
  <c r="E20" i="7"/>
  <c r="G19" i="7"/>
  <c r="F19" i="7"/>
  <c r="E19"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G6" i="7"/>
  <c r="F6" i="7"/>
  <c r="E6" i="7"/>
  <c r="G5" i="7"/>
  <c r="F5" i="7"/>
  <c r="E5" i="7"/>
  <c r="G4" i="7"/>
  <c r="F4" i="7"/>
  <c r="E4" i="7"/>
  <c r="G3" i="7"/>
  <c r="F3" i="7"/>
  <c r="E3" i="7"/>
  <c r="A33" i="7"/>
  <c r="A17" i="7"/>
  <c r="A23" i="7"/>
  <c r="C7" i="7"/>
  <c r="C15" i="7"/>
  <c r="C23" i="7"/>
  <c r="A1" i="7"/>
  <c r="I37" i="4"/>
  <c r="B3" i="2"/>
  <c r="E3" i="5"/>
  <c r="B4" i="5"/>
  <c r="E4" i="5"/>
  <c r="E5" i="5"/>
  <c r="E6" i="5"/>
  <c r="E7" i="5"/>
  <c r="C8" i="5"/>
  <c r="E8" i="5"/>
  <c r="E9" i="5"/>
  <c r="E10" i="5"/>
  <c r="E11" i="5"/>
  <c r="E12" i="5"/>
  <c r="E13" i="5"/>
  <c r="E14" i="5"/>
  <c r="E15" i="5"/>
  <c r="E16" i="5"/>
  <c r="E17" i="5"/>
  <c r="E18" i="5"/>
  <c r="B19" i="5"/>
  <c r="E19" i="5"/>
  <c r="E20" i="5"/>
  <c r="E21" i="5"/>
  <c r="E22" i="5"/>
  <c r="E23" i="5"/>
  <c r="E24" i="5"/>
  <c r="E25" i="5"/>
  <c r="E26" i="5"/>
  <c r="E27" i="5"/>
  <c r="B28" i="5"/>
  <c r="E28" i="5"/>
  <c r="E29" i="5"/>
  <c r="E30" i="5"/>
  <c r="E31" i="5"/>
  <c r="E32" i="5"/>
  <c r="E33" i="5"/>
  <c r="A31" i="5"/>
  <c r="A23" i="5"/>
  <c r="A24" i="5"/>
  <c r="A6" i="4"/>
  <c r="A3" i="7"/>
  <c r="A7" i="4"/>
  <c r="A4" i="7"/>
  <c r="A8" i="4"/>
  <c r="A5" i="7"/>
  <c r="A9" i="4"/>
  <c r="A6" i="5"/>
  <c r="A10" i="4"/>
  <c r="A7" i="7"/>
  <c r="A11" i="4"/>
  <c r="A8" i="7"/>
  <c r="A12" i="4"/>
  <c r="A9" i="5"/>
  <c r="A13" i="4"/>
  <c r="A10" i="7"/>
  <c r="A14" i="4"/>
  <c r="A11" i="5"/>
  <c r="A15" i="4"/>
  <c r="A12" i="7"/>
  <c r="A16" i="4"/>
  <c r="A13" i="7"/>
  <c r="A17" i="4"/>
  <c r="A14" i="5"/>
  <c r="A18" i="4"/>
  <c r="A15" i="5"/>
  <c r="A19" i="4"/>
  <c r="A16" i="5"/>
  <c r="A20" i="4"/>
  <c r="A17" i="5"/>
  <c r="A21" i="4"/>
  <c r="A18" i="7"/>
  <c r="A22" i="4"/>
  <c r="A19" i="7"/>
  <c r="A23" i="4"/>
  <c r="A20" i="7"/>
  <c r="A24" i="4"/>
  <c r="A21" i="7"/>
  <c r="A25" i="4"/>
  <c r="A22" i="5"/>
  <c r="A26" i="4"/>
  <c r="A27" i="4"/>
  <c r="A24" i="7"/>
  <c r="A28" i="4"/>
  <c r="A25" i="5"/>
  <c r="A29" i="4"/>
  <c r="A26" i="7"/>
  <c r="A30" i="4"/>
  <c r="A27" i="7"/>
  <c r="A31" i="4"/>
  <c r="A28" i="5"/>
  <c r="A32" i="4"/>
  <c r="A29" i="7"/>
  <c r="A33" i="4"/>
  <c r="A30" i="7"/>
  <c r="A34" i="4"/>
  <c r="A31" i="7"/>
  <c r="A35" i="4"/>
  <c r="A32" i="7"/>
  <c r="A36" i="4"/>
  <c r="A33" i="5"/>
  <c r="A5" i="4"/>
  <c r="A2" i="5"/>
  <c r="B35" i="4"/>
  <c r="B32" i="7"/>
  <c r="C35" i="4"/>
  <c r="C32" i="7"/>
  <c r="D35" i="4"/>
  <c r="E35" i="4"/>
  <c r="F35" i="4"/>
  <c r="B36" i="4"/>
  <c r="B33" i="5"/>
  <c r="C36" i="4"/>
  <c r="C33" i="7"/>
  <c r="D36" i="4"/>
  <c r="E36" i="4"/>
  <c r="F36" i="4"/>
  <c r="B34" i="4"/>
  <c r="B31" i="7"/>
  <c r="C34" i="4"/>
  <c r="C31" i="7"/>
  <c r="D34" i="4"/>
  <c r="E34" i="4"/>
  <c r="F34" i="4"/>
  <c r="B6" i="4"/>
  <c r="B3" i="7"/>
  <c r="C6" i="4"/>
  <c r="C3" i="5"/>
  <c r="D6" i="4"/>
  <c r="E6" i="4"/>
  <c r="F6" i="4"/>
  <c r="B7" i="4"/>
  <c r="B4" i="7"/>
  <c r="C7" i="4"/>
  <c r="C4" i="5"/>
  <c r="D7" i="4"/>
  <c r="E7" i="4"/>
  <c r="F7" i="4"/>
  <c r="B8" i="4"/>
  <c r="B5" i="5"/>
  <c r="C8" i="4"/>
  <c r="C5" i="7"/>
  <c r="D8" i="4"/>
  <c r="E8" i="4"/>
  <c r="F8" i="4"/>
  <c r="B9" i="4"/>
  <c r="B6" i="5"/>
  <c r="C9" i="4"/>
  <c r="C6" i="5"/>
  <c r="D9" i="4"/>
  <c r="E9" i="4"/>
  <c r="F9" i="4"/>
  <c r="B10" i="4"/>
  <c r="B7" i="7"/>
  <c r="C10" i="4"/>
  <c r="C7" i="5"/>
  <c r="D10" i="4"/>
  <c r="E10" i="4"/>
  <c r="F10" i="4"/>
  <c r="B11" i="4"/>
  <c r="B8" i="5"/>
  <c r="C11" i="4"/>
  <c r="C8" i="7"/>
  <c r="D11" i="4"/>
  <c r="E11" i="4"/>
  <c r="F11" i="4"/>
  <c r="B12" i="4"/>
  <c r="B9" i="5"/>
  <c r="C12" i="4"/>
  <c r="C9" i="7"/>
  <c r="D12" i="4"/>
  <c r="E12" i="4"/>
  <c r="F12" i="4"/>
  <c r="B13" i="4"/>
  <c r="B10" i="7"/>
  <c r="C13" i="4"/>
  <c r="C10" i="7"/>
  <c r="D13" i="4"/>
  <c r="E13" i="4"/>
  <c r="F13" i="4"/>
  <c r="B14" i="4"/>
  <c r="B11" i="7"/>
  <c r="C14" i="4"/>
  <c r="C11" i="5"/>
  <c r="D14" i="4"/>
  <c r="E14" i="4"/>
  <c r="F14" i="4"/>
  <c r="B15" i="4"/>
  <c r="B12" i="7"/>
  <c r="C15" i="4"/>
  <c r="C12" i="5"/>
  <c r="D15" i="4"/>
  <c r="E15" i="4"/>
  <c r="F15" i="4"/>
  <c r="B16" i="4"/>
  <c r="B13" i="5"/>
  <c r="C16" i="4"/>
  <c r="C13" i="7"/>
  <c r="D16" i="4"/>
  <c r="E16" i="4"/>
  <c r="F16" i="4"/>
  <c r="B17" i="4"/>
  <c r="B14" i="5"/>
  <c r="C17" i="4"/>
  <c r="C14" i="5"/>
  <c r="D17" i="4"/>
  <c r="E17" i="4"/>
  <c r="F17" i="4"/>
  <c r="B18" i="4"/>
  <c r="B15" i="7"/>
  <c r="C18" i="4"/>
  <c r="C15" i="5"/>
  <c r="D18" i="4"/>
  <c r="E18" i="4"/>
  <c r="F18" i="4"/>
  <c r="B19" i="4"/>
  <c r="B16" i="5"/>
  <c r="C19" i="4"/>
  <c r="C16" i="7"/>
  <c r="D19" i="4"/>
  <c r="E19" i="4"/>
  <c r="F19" i="4"/>
  <c r="B20" i="4"/>
  <c r="B17" i="5"/>
  <c r="C20" i="4"/>
  <c r="C17" i="7"/>
  <c r="D20" i="4"/>
  <c r="E20" i="4"/>
  <c r="F20" i="4"/>
  <c r="B21" i="4"/>
  <c r="B18" i="7"/>
  <c r="C21" i="4"/>
  <c r="C18" i="7"/>
  <c r="D21" i="4"/>
  <c r="E21" i="4"/>
  <c r="F21" i="4"/>
  <c r="B22" i="4"/>
  <c r="B19" i="7"/>
  <c r="C22" i="4"/>
  <c r="C19" i="5"/>
  <c r="D22" i="4"/>
  <c r="E22" i="4"/>
  <c r="F22" i="4"/>
  <c r="B23" i="4"/>
  <c r="B20" i="5"/>
  <c r="C23" i="4"/>
  <c r="C20" i="5"/>
  <c r="D23" i="4"/>
  <c r="E23" i="4"/>
  <c r="F23" i="4"/>
  <c r="B24" i="4"/>
  <c r="B21" i="5"/>
  <c r="C24" i="4"/>
  <c r="C21" i="7"/>
  <c r="D24" i="4"/>
  <c r="E24" i="4"/>
  <c r="F24" i="4"/>
  <c r="B25" i="4"/>
  <c r="B22" i="5"/>
  <c r="C25" i="4"/>
  <c r="C22" i="5"/>
  <c r="D25" i="4"/>
  <c r="E25" i="4"/>
  <c r="F25" i="4"/>
  <c r="B26" i="4"/>
  <c r="B23" i="7"/>
  <c r="C26" i="4"/>
  <c r="C23" i="5"/>
  <c r="D26" i="4"/>
  <c r="E26" i="4"/>
  <c r="F26" i="4"/>
  <c r="B27" i="4"/>
  <c r="B24" i="5"/>
  <c r="C27" i="4"/>
  <c r="C24" i="7"/>
  <c r="D27" i="4"/>
  <c r="E27" i="4"/>
  <c r="F27" i="4"/>
  <c r="B28" i="4"/>
  <c r="B25" i="5"/>
  <c r="C28" i="4"/>
  <c r="C25" i="7"/>
  <c r="D28" i="4"/>
  <c r="E28" i="4"/>
  <c r="F28" i="4"/>
  <c r="B29" i="4"/>
  <c r="B26" i="7"/>
  <c r="C29" i="4"/>
  <c r="C26" i="7"/>
  <c r="D29" i="4"/>
  <c r="E29" i="4"/>
  <c r="F29" i="4"/>
  <c r="B30" i="4"/>
  <c r="B27" i="7"/>
  <c r="C30" i="4"/>
  <c r="C27" i="5"/>
  <c r="D30" i="4"/>
  <c r="E30" i="4"/>
  <c r="F30" i="4"/>
  <c r="B31" i="4"/>
  <c r="B28" i="7"/>
  <c r="C31" i="4"/>
  <c r="C28" i="7"/>
  <c r="D31" i="4"/>
  <c r="E31" i="4"/>
  <c r="F31" i="4"/>
  <c r="B32" i="4"/>
  <c r="B29" i="7"/>
  <c r="C32" i="4"/>
  <c r="C29" i="5"/>
  <c r="D32" i="4"/>
  <c r="E32" i="4"/>
  <c r="F32" i="4"/>
  <c r="B33" i="4"/>
  <c r="B30" i="5"/>
  <c r="C33" i="4"/>
  <c r="C30" i="5"/>
  <c r="D33" i="4"/>
  <c r="E33" i="4"/>
  <c r="F33" i="4"/>
  <c r="F5" i="4"/>
  <c r="B1" i="7"/>
  <c r="B4" i="8"/>
  <c r="B5" i="2"/>
  <c r="B6" i="2"/>
  <c r="B7" i="2"/>
  <c r="C5" i="4"/>
  <c r="C2" i="5"/>
  <c r="D5" i="4"/>
  <c r="E5" i="4"/>
  <c r="B5" i="4"/>
  <c r="B2" i="5"/>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B3" i="8"/>
  <c r="G28" i="4"/>
  <c r="E2" i="5"/>
  <c r="C3" i="4"/>
  <c r="B2" i="4"/>
  <c r="H24" i="7"/>
  <c r="H33" i="7"/>
  <c r="H17" i="7"/>
  <c r="H9" i="7"/>
  <c r="H12" i="7"/>
  <c r="G31" i="4"/>
  <c r="H31" i="4"/>
  <c r="G30" i="4"/>
  <c r="H30" i="4"/>
  <c r="G29" i="4"/>
  <c r="H29" i="4"/>
  <c r="A32" i="5"/>
  <c r="C24" i="5"/>
  <c r="B24" i="7"/>
  <c r="B16" i="7"/>
  <c r="B8" i="7"/>
  <c r="B33" i="7"/>
  <c r="B3" i="5"/>
  <c r="B21" i="7"/>
  <c r="B13" i="7"/>
  <c r="B5" i="7"/>
  <c r="A16" i="7"/>
  <c r="B30" i="7"/>
  <c r="C32" i="5"/>
  <c r="B27" i="5"/>
  <c r="B12" i="5"/>
  <c r="C20" i="7"/>
  <c r="C12" i="7"/>
  <c r="C4" i="7"/>
  <c r="A15" i="7"/>
  <c r="A28" i="7"/>
  <c r="C22" i="7"/>
  <c r="C30" i="7"/>
  <c r="B32" i="5"/>
  <c r="C16" i="5"/>
  <c r="B20" i="7"/>
  <c r="A9" i="7"/>
  <c r="C14" i="7"/>
  <c r="A8" i="5"/>
  <c r="B11" i="5"/>
  <c r="B25" i="7"/>
  <c r="B17" i="7"/>
  <c r="B9" i="7"/>
  <c r="A2" i="7"/>
  <c r="C6" i="7"/>
  <c r="A7" i="5"/>
  <c r="A25" i="7"/>
  <c r="H21" i="7"/>
  <c r="A21" i="5"/>
  <c r="A13" i="5"/>
  <c r="A5" i="5"/>
  <c r="C31" i="5"/>
  <c r="B26" i="5"/>
  <c r="B18" i="5"/>
  <c r="B10" i="5"/>
  <c r="C27" i="7"/>
  <c r="C19" i="7"/>
  <c r="C11" i="7"/>
  <c r="C3" i="7"/>
  <c r="A22" i="7"/>
  <c r="A14" i="7"/>
  <c r="A6" i="7"/>
  <c r="C29" i="7"/>
  <c r="H20" i="7"/>
  <c r="A30" i="5"/>
  <c r="C21" i="5"/>
  <c r="C13" i="5"/>
  <c r="C5" i="5"/>
  <c r="A29" i="5"/>
  <c r="B29" i="5"/>
  <c r="C26" i="5"/>
  <c r="C18" i="5"/>
  <c r="H6" i="7"/>
  <c r="A20" i="5"/>
  <c r="A12" i="5"/>
  <c r="A4" i="5"/>
  <c r="B31" i="5"/>
  <c r="C28" i="5"/>
  <c r="B23" i="5"/>
  <c r="B15" i="5"/>
  <c r="B7" i="5"/>
  <c r="C10" i="5"/>
  <c r="A27" i="5"/>
  <c r="A3" i="5"/>
  <c r="C25" i="5"/>
  <c r="C17" i="5"/>
  <c r="A19" i="5"/>
  <c r="C33" i="5"/>
  <c r="C9" i="5"/>
  <c r="A26" i="5"/>
  <c r="A18" i="5"/>
  <c r="A10" i="5"/>
  <c r="B22" i="7"/>
  <c r="B14" i="7"/>
  <c r="B6" i="7"/>
  <c r="A11" i="7"/>
  <c r="H5" i="7"/>
  <c r="H13" i="7"/>
  <c r="H3" i="7"/>
  <c r="H29" i="7"/>
  <c r="H19" i="7"/>
  <c r="H18" i="7"/>
  <c r="H16" i="7"/>
  <c r="H11" i="7"/>
  <c r="H10" i="7"/>
  <c r="H8" i="7"/>
  <c r="H32" i="7"/>
  <c r="H23" i="7"/>
  <c r="E34" i="5"/>
  <c r="H30" i="7"/>
  <c r="H4" i="7"/>
  <c r="G22" i="4"/>
  <c r="H22" i="4"/>
  <c r="G14" i="4"/>
  <c r="H14" i="4"/>
  <c r="G34" i="4"/>
  <c r="H34" i="4"/>
  <c r="J34" i="4"/>
  <c r="G21" i="4"/>
  <c r="H21" i="4"/>
  <c r="G13" i="4"/>
  <c r="H13" i="4"/>
  <c r="G27" i="4"/>
  <c r="H27" i="4"/>
  <c r="G20" i="4"/>
  <c r="H20" i="4"/>
  <c r="G12" i="4"/>
  <c r="H12" i="4"/>
  <c r="G26" i="4"/>
  <c r="H26" i="4"/>
  <c r="G11" i="4"/>
  <c r="H11" i="4"/>
  <c r="G18" i="4"/>
  <c r="H18" i="4"/>
  <c r="G25" i="4"/>
  <c r="H25" i="4"/>
  <c r="G33" i="4"/>
  <c r="H33" i="4"/>
  <c r="G32" i="4"/>
  <c r="H32" i="4"/>
  <c r="G17" i="4"/>
  <c r="H17" i="4"/>
  <c r="G24" i="4"/>
  <c r="H24" i="4"/>
  <c r="G16" i="4"/>
  <c r="H16" i="4"/>
  <c r="G36" i="4"/>
  <c r="H36" i="4"/>
  <c r="G23" i="4"/>
  <c r="H23" i="4"/>
  <c r="G15" i="4"/>
  <c r="H15" i="4"/>
  <c r="G35" i="4"/>
  <c r="H35" i="4"/>
  <c r="D32" i="5"/>
  <c r="G19" i="4"/>
  <c r="H19" i="4"/>
  <c r="H14" i="7"/>
  <c r="H22" i="7"/>
  <c r="H7" i="7"/>
  <c r="H15" i="7"/>
  <c r="H31" i="7"/>
  <c r="H26" i="7"/>
  <c r="H27" i="7"/>
  <c r="B2" i="7"/>
  <c r="G10" i="4"/>
  <c r="H10" i="4"/>
  <c r="H28" i="4"/>
  <c r="G6" i="4"/>
  <c r="H6" i="4"/>
  <c r="G9" i="4"/>
  <c r="H9" i="4"/>
  <c r="G8" i="4"/>
  <c r="H8" i="4"/>
  <c r="G7" i="4"/>
  <c r="H7" i="4"/>
  <c r="C2" i="7"/>
  <c r="G5" i="4"/>
  <c r="H5" i="4"/>
  <c r="D31" i="5"/>
  <c r="J35" i="4"/>
  <c r="N35" i="4"/>
  <c r="J32" i="5"/>
  <c r="J12" i="4"/>
  <c r="D9" i="5"/>
  <c r="J32" i="4"/>
  <c r="D29" i="5"/>
  <c r="J22" i="4"/>
  <c r="D19" i="5"/>
  <c r="J19" i="4"/>
  <c r="D16" i="5"/>
  <c r="J17" i="4"/>
  <c r="D14" i="5"/>
  <c r="J33" i="4"/>
  <c r="D30" i="5"/>
  <c r="J21" i="4"/>
  <c r="D18" i="5"/>
  <c r="J18" i="4"/>
  <c r="D15" i="5"/>
  <c r="J24" i="4"/>
  <c r="D21" i="5"/>
  <c r="J20" i="4"/>
  <c r="D17" i="5"/>
  <c r="J14" i="4"/>
  <c r="D11" i="5"/>
  <c r="J7" i="4"/>
  <c r="D4" i="5"/>
  <c r="J9" i="4"/>
  <c r="D6" i="5"/>
  <c r="J25" i="4"/>
  <c r="D22" i="5"/>
  <c r="J26" i="4"/>
  <c r="D23" i="5"/>
  <c r="J29" i="4"/>
  <c r="D26" i="5"/>
  <c r="J15" i="4"/>
  <c r="D12" i="5"/>
  <c r="J6" i="4"/>
  <c r="D3" i="5"/>
  <c r="J27" i="4"/>
  <c r="D24" i="5"/>
  <c r="H37" i="4"/>
  <c r="B2" i="2"/>
  <c r="J30" i="4"/>
  <c r="D27" i="5"/>
  <c r="J8" i="4"/>
  <c r="D5" i="5"/>
  <c r="J10" i="4"/>
  <c r="D7" i="5"/>
  <c r="J36" i="4"/>
  <c r="D33" i="5"/>
  <c r="F31" i="5"/>
  <c r="I31" i="5"/>
  <c r="N34" i="4"/>
  <c r="J31" i="5"/>
  <c r="G31" i="5"/>
  <c r="H31" i="5"/>
  <c r="J28" i="4"/>
  <c r="D25" i="5"/>
  <c r="J11" i="4"/>
  <c r="D8" i="5"/>
  <c r="J23" i="4"/>
  <c r="D20" i="5"/>
  <c r="J13" i="4"/>
  <c r="D10" i="5"/>
  <c r="J31" i="4"/>
  <c r="D28" i="5"/>
  <c r="J16" i="4"/>
  <c r="D13" i="5"/>
  <c r="J5" i="4"/>
  <c r="D2" i="5"/>
  <c r="G32" i="5"/>
  <c r="H32" i="5"/>
  <c r="F32" i="5"/>
  <c r="I32" i="5"/>
  <c r="F10" i="5"/>
  <c r="G10" i="5"/>
  <c r="N13" i="4"/>
  <c r="J10" i="5"/>
  <c r="H10" i="5"/>
  <c r="I10" i="5"/>
  <c r="H27" i="5"/>
  <c r="I27" i="5"/>
  <c r="F27" i="5"/>
  <c r="N30" i="4"/>
  <c r="J27" i="5"/>
  <c r="G27" i="5"/>
  <c r="I24" i="5"/>
  <c r="N27" i="4"/>
  <c r="J24" i="5"/>
  <c r="G24" i="5"/>
  <c r="F24" i="5"/>
  <c r="H24" i="5"/>
  <c r="N26" i="4"/>
  <c r="J23" i="5"/>
  <c r="F23" i="5"/>
  <c r="G23" i="5"/>
  <c r="H23" i="5"/>
  <c r="I23" i="5"/>
  <c r="H11" i="5"/>
  <c r="I11" i="5"/>
  <c r="F11" i="5"/>
  <c r="G11" i="5"/>
  <c r="N14" i="4"/>
  <c r="J11" i="5"/>
  <c r="F18" i="5"/>
  <c r="G18" i="5"/>
  <c r="N21" i="4"/>
  <c r="J18" i="5"/>
  <c r="H18" i="5"/>
  <c r="I18" i="5"/>
  <c r="H19" i="5"/>
  <c r="N22" i="4"/>
  <c r="J19" i="5"/>
  <c r="I19" i="5"/>
  <c r="G19" i="5"/>
  <c r="F19" i="5"/>
  <c r="D34" i="5"/>
  <c r="H4" i="5"/>
  <c r="G4" i="5"/>
  <c r="F4" i="5"/>
  <c r="I4" i="5"/>
  <c r="N7" i="4"/>
  <c r="J4" i="5"/>
  <c r="I16" i="5"/>
  <c r="N19" i="4"/>
  <c r="J16" i="5"/>
  <c r="G16" i="5"/>
  <c r="F16" i="5"/>
  <c r="H16" i="5"/>
  <c r="J37" i="4"/>
  <c r="B4" i="2"/>
  <c r="I2" i="5"/>
  <c r="G2" i="7"/>
  <c r="H2" i="5"/>
  <c r="F2" i="7"/>
  <c r="G2" i="5"/>
  <c r="E2" i="7"/>
  <c r="N5" i="4"/>
  <c r="F20" i="5"/>
  <c r="H20" i="5"/>
  <c r="G20" i="5"/>
  <c r="I20" i="5"/>
  <c r="N23" i="4"/>
  <c r="J20" i="5"/>
  <c r="G13" i="5"/>
  <c r="H13" i="5"/>
  <c r="I13" i="5"/>
  <c r="N16" i="4"/>
  <c r="J13" i="5"/>
  <c r="F13" i="5"/>
  <c r="I8" i="5"/>
  <c r="N11" i="4"/>
  <c r="J8" i="5"/>
  <c r="G8" i="5"/>
  <c r="F8" i="5"/>
  <c r="H8" i="5"/>
  <c r="N10" i="4"/>
  <c r="J7" i="5"/>
  <c r="F7" i="5"/>
  <c r="G7" i="5"/>
  <c r="H7" i="5"/>
  <c r="I7" i="5"/>
  <c r="H3" i="5"/>
  <c r="I3" i="5"/>
  <c r="N6" i="4"/>
  <c r="J3" i="5"/>
  <c r="G3" i="5"/>
  <c r="F3" i="5"/>
  <c r="G22" i="5"/>
  <c r="N25" i="4"/>
  <c r="J22" i="5"/>
  <c r="H22" i="5"/>
  <c r="I22" i="5"/>
  <c r="F22" i="5"/>
  <c r="G17" i="5"/>
  <c r="H17" i="5"/>
  <c r="I17" i="5"/>
  <c r="N20" i="4"/>
  <c r="J17" i="5"/>
  <c r="F17" i="5"/>
  <c r="G30" i="5"/>
  <c r="H30" i="5"/>
  <c r="F30" i="5"/>
  <c r="I30" i="5"/>
  <c r="N33" i="4"/>
  <c r="J30" i="5"/>
  <c r="G29" i="5"/>
  <c r="H29" i="5"/>
  <c r="I29" i="5"/>
  <c r="N32" i="4"/>
  <c r="J29" i="5"/>
  <c r="F29" i="5"/>
  <c r="F26" i="5"/>
  <c r="H26" i="5"/>
  <c r="G26" i="5"/>
  <c r="N29" i="4"/>
  <c r="J26" i="5"/>
  <c r="I26" i="5"/>
  <c r="N18" i="4"/>
  <c r="J15" i="5"/>
  <c r="F15" i="5"/>
  <c r="G15" i="5"/>
  <c r="H15" i="5"/>
  <c r="I15" i="5"/>
  <c r="N36" i="4"/>
  <c r="J33" i="5"/>
  <c r="G33" i="5"/>
  <c r="H33" i="5"/>
  <c r="I33" i="5"/>
  <c r="F33" i="5"/>
  <c r="F28" i="5"/>
  <c r="G28" i="5"/>
  <c r="H28" i="5"/>
  <c r="N31" i="4"/>
  <c r="J28" i="5"/>
  <c r="I28" i="5"/>
  <c r="G25" i="5"/>
  <c r="I25" i="5"/>
  <c r="H25" i="5"/>
  <c r="N28" i="4"/>
  <c r="J25" i="5"/>
  <c r="F25" i="5"/>
  <c r="G5" i="5"/>
  <c r="H5" i="5"/>
  <c r="I5" i="5"/>
  <c r="N8" i="4"/>
  <c r="J5" i="5"/>
  <c r="F5" i="5"/>
  <c r="G12" i="5"/>
  <c r="F12" i="5"/>
  <c r="H12" i="5"/>
  <c r="I12" i="5"/>
  <c r="N15" i="4"/>
  <c r="J12" i="5"/>
  <c r="G6" i="5"/>
  <c r="N9" i="4"/>
  <c r="J6" i="5"/>
  <c r="H6" i="5"/>
  <c r="I6" i="5"/>
  <c r="F6" i="5"/>
  <c r="G21" i="5"/>
  <c r="H21" i="5"/>
  <c r="I21" i="5"/>
  <c r="N24" i="4"/>
  <c r="J21" i="5"/>
  <c r="F21" i="5"/>
  <c r="G14" i="5"/>
  <c r="N17" i="4"/>
  <c r="J14" i="5"/>
  <c r="H14" i="5"/>
  <c r="I14" i="5"/>
  <c r="F14" i="5"/>
  <c r="G9" i="5"/>
  <c r="I9" i="5"/>
  <c r="N12" i="4"/>
  <c r="J9" i="5"/>
  <c r="H9" i="5"/>
  <c r="F9" i="5"/>
  <c r="F2" i="5"/>
  <c r="F34" i="5"/>
  <c r="I34" i="5"/>
  <c r="G34" i="7"/>
  <c r="N37" i="4"/>
  <c r="B8" i="2"/>
  <c r="G34" i="5"/>
  <c r="F34" i="7"/>
  <c r="H34" i="5"/>
  <c r="J2" i="5"/>
  <c r="J34" i="5"/>
  <c r="H2" i="7"/>
  <c r="H34" i="7"/>
  <c r="B9" i="2"/>
  <c r="E34" i="7"/>
</calcChain>
</file>

<file path=xl/sharedStrings.xml><?xml version="1.0" encoding="utf-8"?>
<sst xmlns="http://schemas.openxmlformats.org/spreadsheetml/2006/main" count="286" uniqueCount="168">
  <si>
    <t>Section</t>
  </si>
  <si>
    <t>Instructions</t>
  </si>
  <si>
    <t>Introduction</t>
  </si>
  <si>
    <t>General Tips</t>
  </si>
  <si>
    <t>Metric</t>
  </si>
  <si>
    <t>Value</t>
  </si>
  <si>
    <t>Total Staff Required</t>
  </si>
  <si>
    <t>Total Gap</t>
  </si>
  <si>
    <t>Recruitment Target 2026</t>
  </si>
  <si>
    <t>Recruitment Target 2027</t>
  </si>
  <si>
    <t>Recruitment Target 2028</t>
  </si>
  <si>
    <t>Total Estimated Cost (3 Years)</t>
  </si>
  <si>
    <t>Facility Type</t>
  </si>
  <si>
    <t>Cadre</t>
  </si>
  <si>
    <t>Standard Requirement (Per Facility/Unit)</t>
  </si>
  <si>
    <t>Notes</t>
  </si>
  <si>
    <t>BeMONC (PHC)</t>
  </si>
  <si>
    <t>Nurse/Midwife</t>
  </si>
  <si>
    <t>2 per shift recommended</t>
  </si>
  <si>
    <t>Head of facility support</t>
  </si>
  <si>
    <t>Shift coverage</t>
  </si>
  <si>
    <t>Support staff</t>
  </si>
  <si>
    <t>CeMONC (General Hospital)</t>
  </si>
  <si>
    <t>Laboratory Scientist/Technician</t>
  </si>
  <si>
    <t>Community Health</t>
  </si>
  <si>
    <t>CHEW (Community)</t>
  </si>
  <si>
    <t>JCHEW (Community)</t>
  </si>
  <si>
    <t>SEMAS</t>
  </si>
  <si>
    <t>Paramedic</t>
  </si>
  <si>
    <t>Per ambulance unit</t>
  </si>
  <si>
    <t>Emergency Medical Technician (EMT)</t>
  </si>
  <si>
    <t>Ambulance Driver</t>
  </si>
  <si>
    <t>Remaining Gap</t>
  </si>
  <si>
    <t>Unit</t>
  </si>
  <si>
    <t>Per ward</t>
  </si>
  <si>
    <t>Per LGA</t>
  </si>
  <si>
    <t>State Name</t>
  </si>
  <si>
    <t>Number of LGAs</t>
  </si>
  <si>
    <t>Number of wards</t>
  </si>
  <si>
    <t>State/FCT</t>
  </si>
  <si>
    <t>Adamawa</t>
  </si>
  <si>
    <t>Akwa-Ibom</t>
  </si>
  <si>
    <t>Anambra</t>
  </si>
  <si>
    <t>Bauchi</t>
  </si>
  <si>
    <t>Bayelsa</t>
  </si>
  <si>
    <t>Benue</t>
  </si>
  <si>
    <t>Borno</t>
  </si>
  <si>
    <t>Cross-River</t>
  </si>
  <si>
    <t>Delta</t>
  </si>
  <si>
    <t>Ebonyi</t>
  </si>
  <si>
    <t>Edo</t>
  </si>
  <si>
    <t>Ekiti</t>
  </si>
  <si>
    <t>Enugu</t>
  </si>
  <si>
    <t>Gombe</t>
  </si>
  <si>
    <t>Imo</t>
  </si>
  <si>
    <t>Jigawa</t>
  </si>
  <si>
    <t>Kaduna</t>
  </si>
  <si>
    <t>Kano</t>
  </si>
  <si>
    <t>Katsina</t>
  </si>
  <si>
    <t>Kebbi</t>
  </si>
  <si>
    <t>Kogi</t>
  </si>
  <si>
    <t>Kwara</t>
  </si>
  <si>
    <t>Lagos</t>
  </si>
  <si>
    <t>Nasarawa</t>
  </si>
  <si>
    <t>Niger</t>
  </si>
  <si>
    <t>Ogun</t>
  </si>
  <si>
    <t>Ondo</t>
  </si>
  <si>
    <t>Osun</t>
  </si>
  <si>
    <t>Oyo</t>
  </si>
  <si>
    <t>Plateau</t>
  </si>
  <si>
    <t>Rivers</t>
  </si>
  <si>
    <t>Sokoto</t>
  </si>
  <si>
    <t>Taraba</t>
  </si>
  <si>
    <t>Yobe</t>
  </si>
  <si>
    <t>Zamfara</t>
  </si>
  <si>
    <t>Abuja/FCT</t>
  </si>
  <si>
    <t>Number of Staff required</t>
  </si>
  <si>
    <t>Number of Staff Available</t>
  </si>
  <si>
    <t>Gap - Minimum number of staff required</t>
  </si>
  <si>
    <t>Number of facilities</t>
  </si>
  <si>
    <t>No action required - numbers auto-populated</t>
  </si>
  <si>
    <t>Completion Date</t>
  </si>
  <si>
    <t>Date</t>
  </si>
  <si>
    <t>Facility Coverage Criteria</t>
  </si>
  <si>
    <t>Abia State</t>
  </si>
  <si>
    <t xml:space="preserve"> HOPE-GOV HRH Gap Analysis</t>
  </si>
  <si>
    <t>Average Annual Salary (Naira)</t>
  </si>
  <si>
    <t>TOTAL</t>
  </si>
  <si>
    <t xml:space="preserve">Select your state or Abuja/FCT from drop down </t>
  </si>
  <si>
    <t>Health Attendant/Assistant</t>
  </si>
  <si>
    <t>Security Personnel</t>
  </si>
  <si>
    <t>Enter completion data in format (dd/mm/yyyy)</t>
  </si>
  <si>
    <t>Community Health Officers (CHO)</t>
  </si>
  <si>
    <t>Community Health Extension Workers (CHEW)</t>
  </si>
  <si>
    <t>Junior Community Health Extension Workers (JCHEW)</t>
  </si>
  <si>
    <t>Obstetrician/Gynecologist or Obstetric Surgery Skilled Medical Officer</t>
  </si>
  <si>
    <t>Medical Officers</t>
  </si>
  <si>
    <t>Midwives</t>
  </si>
  <si>
    <t>Staff Nurses</t>
  </si>
  <si>
    <t>Hospital Assistants</t>
  </si>
  <si>
    <t>Administrative Support</t>
  </si>
  <si>
    <t>Administrative/Secretarial Staff</t>
  </si>
  <si>
    <t>Medical Records Staff</t>
  </si>
  <si>
    <t>Laundry Staff</t>
  </si>
  <si>
    <t>Medical Janitorial/Cleaning Staff</t>
  </si>
  <si>
    <t>Catering Staff</t>
  </si>
  <si>
    <t>Biomedical Technicians</t>
  </si>
  <si>
    <t>X-ray Technicians</t>
  </si>
  <si>
    <t>Deployed to ward but linked to PHCs</t>
  </si>
  <si>
    <t>Minimum Requirement (Per Facility/Unit)</t>
  </si>
  <si>
    <t>Total staff Available</t>
  </si>
  <si>
    <t>Gap not filled by recruitment</t>
  </si>
  <si>
    <t xml:space="preserve"> 2026 
Incremental Cost</t>
  </si>
  <si>
    <t xml:space="preserve"> 2027 
Incremental Cost</t>
  </si>
  <si>
    <t xml:space="preserve"> 2028 
Incremental Cost</t>
  </si>
  <si>
    <t xml:space="preserve">This template is designed to help States and the FCT plan for health worker recruitment for 2026-2028 in line with the requirements of HOPE-GOV and HOPE-PHC. It is restricted to planning for 1 BeMONC PHC per ward; 1 CeMONC facility per LGA; CHWs in the wards linked to PHCs and EMT personnel in the LGA </t>
  </si>
  <si>
    <t>This Excel-based planning tool is designed to empower all 36 states and the Federal Capital Territory (FCT) to develop a data-driven, multi-year (2026-2028) costed recruitment plan for the health workforce. It provides a standardized framework to assess staffing needs across critical service delivery areas, including:</t>
  </si>
  <si>
    <t>•Basic Emergency Obstetric and Newborn Care (BeMONC) facilities</t>
  </si>
  <si>
    <t>•Comprehensive Emergency Obstetric and Newborn Care (CEmONC) facilities</t>
  </si>
  <si>
    <t>•State Emergency Medical &amp; Ambulance Services (SEMAS)</t>
  </si>
  <si>
    <t>A well-planned health workforce is the backbone of a resilient health system. By systematically identifying and planning to fill staffing gaps, your state can significantly improve facility readiness, enhance the quality of care, and increase the utilization of essential health services for mothers, newborns, and children across Nigeria.</t>
  </si>
  <si>
    <t>Crucially, this tool is a key resource for achieving the objectives of the HOPE-PHC program. Its use is directly linked to the successful fulfillment of HOPE-GOV Disbursement-Linked Indicator (DLI) 5, which requires the development and publication of a multi-year costed health-worker recruitment plan. Effectively using this tool will not only help your state meet its programmatic targets but will also build a sustainable foundation for a stronger, more responsive health system for years to come.</t>
  </si>
  <si>
    <t>Purpose of the HOPE-GOV HRH Recruitment Plan Tool</t>
  </si>
  <si>
    <t>Step 3: HOPE-PHC data entry</t>
  </si>
  <si>
    <t>Step 4: Gap Analysis and Recruitment Plan</t>
  </si>
  <si>
    <t>Step 5: Costing</t>
  </si>
  <si>
    <t>Source</t>
  </si>
  <si>
    <t>NPHCDA</t>
  </si>
  <si>
    <t>NEMTC</t>
  </si>
  <si>
    <t>1 per 800–1,000 deliveries/year</t>
  </si>
  <si>
    <t>Anaesthesiologist / Nurse Anaesthetist</t>
  </si>
  <si>
    <t>1 per 1,000 deliveries/year</t>
  </si>
  <si>
    <t>1 per 6 in-patients (day); 1 per 10 in-patients (night)</t>
  </si>
  <si>
    <t>1 per 175–200 deliveries/year for labour ward, ANC, PNC, theatre, NICU support</t>
  </si>
  <si>
    <t>Neonatal nurse</t>
  </si>
  <si>
    <t>1 nurse per 4 sick newborns</t>
  </si>
  <si>
    <t>Blood bank staff</t>
  </si>
  <si>
    <t>Pharmacy Technician</t>
  </si>
  <si>
    <t>Pharmacist</t>
  </si>
  <si>
    <t>1 per 25 in-patients/day</t>
  </si>
  <si>
    <t>1 per 30 in-patients/day</t>
  </si>
  <si>
    <t>1 per 10 in-patients</t>
  </si>
  <si>
    <t>1 per 30 outpatient visits/day</t>
  </si>
  <si>
    <t>1 per 15 beds (24-hour rotation)</t>
  </si>
  <si>
    <t>1 per 20 beds</t>
  </si>
  <si>
    <t>1 per 50 functional equipment units</t>
  </si>
  <si>
    <t>1 per 40 imaging procedures/day</t>
  </si>
  <si>
    <t>WHO EmONC Framework</t>
  </si>
  <si>
    <t>Based on 1,000 deliveries/year</t>
  </si>
  <si>
    <t>To cover 24/7</t>
  </si>
  <si>
    <t>Theatre nurses</t>
  </si>
  <si>
    <t>Theatre assistants</t>
  </si>
  <si>
    <t>S.No</t>
  </si>
  <si>
    <t>Incremental Staff Cost 2026 - 2028</t>
  </si>
  <si>
    <t>1 per shift recommended</t>
  </si>
  <si>
    <t xml:space="preserve">Go to State Tab and Select your state from the drop down in cell B2. Then enter the date of data entry or submission in cell B6 uisng date format DD/MM/YYYY or DD-MM-YYYY. </t>
  </si>
  <si>
    <t>Step 1: HRH Requirements Master</t>
  </si>
  <si>
    <t xml:space="preserve">Step 2: State </t>
  </si>
  <si>
    <t>Go to the 'HOPE-PHC data entry' tab. Enter the current number of staff available for each HOPE-PHC facility type in the light green cells in column I. Enter your State's recruitment targets for years 2026, 2027 and 2028 in columns K, L and M respectively using percentages for each year. Yellow cells contain formulae and will self populate as you complete the light green cells.</t>
  </si>
  <si>
    <t>Only edit or enter data in tabs or cells highlighted in LIGHT GREEN. Yellow tabs or cells contain data which cannot be altered.</t>
  </si>
  <si>
    <t>This Tab contains the standard HRH requirements for BeMONC, CeMONC, CHW and EMT operations/facilities. Review the data for correctness. You cannot make any changes here however you can make recommendations to the collating secretariat.</t>
  </si>
  <si>
    <r>
      <t xml:space="preserve">Recruitment Target 2027 </t>
    </r>
    <r>
      <rPr>
        <b/>
        <sz val="10"/>
        <color rgb="FFFFFFFF"/>
        <rFont val="Calibri"/>
        <family val="2"/>
      </rPr>
      <t>(indicate % greater than 15%)</t>
    </r>
  </si>
  <si>
    <t xml:space="preserve">This is an output sheet. No data entry is required. The 'Gap Analysis &amp; Recruitment Plan' tab will automatically reflect the difference between your current staff and the required standards. And show the recruitment numbers inputed in the previous Tab. </t>
  </si>
  <si>
    <t>This is an output sheet. No data entry is required. The 'Costing &amp; Budget' tab will estimate the financial implications based on Estimated average salaries for each staff type. Average annual salaries for each staff cadre are in column D. The incremental recruitment costs for each year will be automatically computed. The total recruitment cost for the period 2026 to 2028 is derived from (2026 cost X 3) + (2027 costs X 2) and (2028 costs X 1). REVIEW TO ENSURE THAT FORMULAS ARE CORRECT.</t>
  </si>
  <si>
    <r>
      <t xml:space="preserve">Recruitment Target 2026 </t>
    </r>
    <r>
      <rPr>
        <b/>
        <sz val="10"/>
        <color rgb="FFFFFFFF"/>
        <rFont val="Calibri"/>
        <family val="2"/>
      </rPr>
      <t>(indicate % greater than 20% for CHWs but greater than 15% for others )</t>
    </r>
  </si>
  <si>
    <r>
      <t xml:space="preserve">Recruitment Target 2028 </t>
    </r>
    <r>
      <rPr>
        <b/>
        <sz val="10"/>
        <color rgb="FFFFFFFF"/>
        <rFont val="Calibri"/>
        <family val="2"/>
      </rPr>
      <t>(indicate % greater than 15%)</t>
    </r>
  </si>
  <si>
    <t>•Community Based Healthcare Workers (CBHWs)</t>
  </si>
  <si>
    <t>Number of Staff Available (as at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</si>
</sst>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 mmm\ yyyy;@" x16r2:formatCode16="[$-en-NG,1]d\ mmm\ yyyy;@"/>
    <numFmt numFmtId="166" formatCode="_-* #,##0_-;\-* #,##0_-;_-* &quot;-&quot;??_-;_-@_-"/>
  </numFmts>
  <fonts count="12" x14ac:knownFonts="1">
    <font>
      <sz val="11"/>
      <color theme="1"/>
      <name val="Calibri"/>
      <family val="2"/>
      <scheme val="minor"/>
    </font>
    <font>
      <b/>
      <sz val="11"/>
      <color rgb="FFFFFFFF"/>
      <name val="Calibri"/>
      <family val="2"/>
    </font>
    <font>
      <b/>
      <sz val="11"/>
      <color rgb="FFFFFFFF"/>
      <name val="Calibri"/>
      <family val="2"/>
    </font>
    <font>
      <b/>
      <sz val="12"/>
      <color rgb="FFFFFFFF"/>
      <name val="Calibri"/>
      <family val="2"/>
    </font>
    <font>
      <sz val="12"/>
      <color rgb="FF34322D"/>
      <name val="Consolas"/>
      <family val="3"/>
    </font>
    <font>
      <sz val="11"/>
      <color theme="1"/>
      <name val="Calibri"/>
      <family val="2"/>
      <scheme val="minor"/>
    </font>
    <font>
      <sz val="12"/>
      <color rgb="FF001D35"/>
      <name val="Arial"/>
      <family val="2"/>
    </font>
    <font>
      <sz val="8"/>
      <name val="Calibri"/>
      <family val="2"/>
      <scheme val="minor"/>
    </font>
    <font>
      <b/>
      <sz val="11"/>
      <color theme="1"/>
      <name val="Calibri"/>
      <family val="2"/>
      <scheme val="minor"/>
    </font>
    <font>
      <b/>
      <sz val="11"/>
      <color rgb="FFFF0000"/>
      <name val="Calibri"/>
      <family val="2"/>
      <scheme val="minor"/>
    </font>
    <font>
      <b/>
      <sz val="13.5"/>
      <color theme="1"/>
      <name val="Calibri"/>
      <family val="2"/>
      <scheme val="minor"/>
    </font>
    <font>
      <b/>
      <sz val="10"/>
      <color rgb="FFFFFFFF"/>
      <name val="Calibri"/>
      <family val="2"/>
    </font>
  </fonts>
  <fills count="7">
    <fill>
      <patternFill patternType="none"/>
    </fill>
    <fill>
      <patternFill patternType="gray125"/>
    </fill>
    <fill>
      <patternFill patternType="solid">
        <fgColor rgb="FF005F4B"/>
        <bgColor rgb="FF005F4B"/>
      </patternFill>
    </fill>
    <fill>
      <patternFill patternType="solid">
        <fgColor rgb="FFFFFF00"/>
        <bgColor indexed="64"/>
      </patternFill>
    </fill>
    <fill>
      <patternFill patternType="solid">
        <fgColor rgb="FF4472C4"/>
        <bgColor rgb="FF4472C4"/>
      </patternFill>
    </fill>
    <fill>
      <patternFill patternType="solid">
        <fgColor rgb="FF8BFFBF"/>
        <bgColor indexed="64"/>
      </patternFill>
    </fill>
    <fill>
      <patternFill patternType="solid">
        <fgColor rgb="FF00B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FF0000"/>
      </right>
      <top/>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top style="thin">
        <color auto="1"/>
      </top>
      <bottom style="thin">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style="thin">
        <color indexed="64"/>
      </bottom>
      <diagonal/>
    </border>
    <border>
      <left/>
      <right style="thin">
        <color theme="1"/>
      </right>
      <top style="thin">
        <color auto="1"/>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theme="1"/>
      </right>
      <top style="thin">
        <color theme="1"/>
      </top>
      <bottom style="thin">
        <color theme="1"/>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1" xfId="0" applyBorder="1" applyAlignment="1">
      <alignment wrapText="1"/>
    </xf>
    <xf numFmtId="0" fontId="1" fillId="2" borderId="2" xfId="0" applyFont="1" applyFill="1" applyBorder="1" applyAlignment="1">
      <alignment horizontal="center" vertical="center" wrapText="1"/>
    </xf>
    <xf numFmtId="0" fontId="0" fillId="0" borderId="0" xfId="0" applyAlignment="1">
      <alignment horizontal="right"/>
    </xf>
    <xf numFmtId="165" fontId="0" fillId="0" borderId="0" xfId="0" applyNumberFormat="1" applyAlignment="1">
      <alignment horizontal="center"/>
    </xf>
    <xf numFmtId="0" fontId="1" fillId="2" borderId="1" xfId="0" applyFont="1" applyFill="1" applyBorder="1" applyAlignment="1">
      <alignment horizontal="center" vertical="center" wrapText="1"/>
    </xf>
    <xf numFmtId="0" fontId="0" fillId="3" borderId="0" xfId="0" applyFill="1"/>
    <xf numFmtId="166" fontId="0" fillId="3" borderId="0" xfId="1" applyNumberFormat="1" applyFont="1" applyFill="1" applyAlignment="1">
      <alignment horizontal="right"/>
    </xf>
    <xf numFmtId="0" fontId="0" fillId="0" borderId="3" xfId="0" applyBorder="1"/>
    <xf numFmtId="166" fontId="0" fillId="3" borderId="1" xfId="1" applyNumberFormat="1" applyFont="1" applyFill="1" applyBorder="1"/>
    <xf numFmtId="0" fontId="8" fillId="0" borderId="9" xfId="0" applyFont="1" applyBorder="1"/>
    <xf numFmtId="166" fontId="8" fillId="3" borderId="9" xfId="1" applyNumberFormat="1" applyFont="1" applyFill="1" applyBorder="1"/>
    <xf numFmtId="166" fontId="8" fillId="0" borderId="0" xfId="1" applyNumberFormat="1" applyFont="1"/>
    <xf numFmtId="166" fontId="0" fillId="0" borderId="1" xfId="1" applyNumberFormat="1" applyFont="1" applyBorder="1"/>
    <xf numFmtId="166" fontId="0" fillId="0" borderId="3" xfId="1" applyNumberFormat="1" applyFont="1" applyBorder="1"/>
    <xf numFmtId="166" fontId="8" fillId="0" borderId="9" xfId="1" applyNumberFormat="1" applyFont="1" applyBorder="1"/>
    <xf numFmtId="0" fontId="0" fillId="5" borderId="7" xfId="0" applyFill="1" applyBorder="1" applyProtection="1">
      <protection locked="0"/>
    </xf>
    <xf numFmtId="165" fontId="0" fillId="5" borderId="7" xfId="0" applyNumberFormat="1" applyFill="1" applyBorder="1" applyProtection="1">
      <protection locked="0"/>
    </xf>
    <xf numFmtId="0" fontId="0" fillId="0" borderId="6" xfId="0" applyBorder="1"/>
    <xf numFmtId="0" fontId="0" fillId="0" borderId="5" xfId="0" applyBorder="1"/>
    <xf numFmtId="0" fontId="9" fillId="0" borderId="0" xfId="0" applyFont="1"/>
    <xf numFmtId="0" fontId="4" fillId="0" borderId="4" xfId="0" applyFont="1" applyBorder="1"/>
    <xf numFmtId="0" fontId="4" fillId="0" borderId="1" xfId="0" applyFont="1" applyBorder="1"/>
    <xf numFmtId="0" fontId="0" fillId="0" borderId="8" xfId="0" applyBorder="1"/>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0" fontId="6" fillId="0" borderId="0" xfId="0" applyFont="1"/>
    <xf numFmtId="0" fontId="0" fillId="0" borderId="0" xfId="0" applyAlignment="1">
      <alignment vertical="top"/>
    </xf>
    <xf numFmtId="166" fontId="0" fillId="3" borderId="1" xfId="1" applyNumberFormat="1" applyFont="1" applyFill="1" applyBorder="1" applyProtection="1"/>
    <xf numFmtId="166" fontId="8" fillId="3" borderId="9" xfId="1" applyNumberFormat="1" applyFont="1" applyFill="1" applyBorder="1" applyProtection="1"/>
    <xf numFmtId="0" fontId="8" fillId="0" borderId="0" xfId="0" applyFont="1"/>
    <xf numFmtId="0" fontId="0" fillId="0" borderId="0" xfId="0" applyAlignment="1">
      <alignment wrapText="1"/>
    </xf>
    <xf numFmtId="166" fontId="0" fillId="5" borderId="1" xfId="1" applyNumberFormat="1" applyFont="1" applyFill="1" applyBorder="1" applyProtection="1">
      <protection locked="0"/>
    </xf>
    <xf numFmtId="0" fontId="0" fillId="5" borderId="0" xfId="0" applyFill="1"/>
    <xf numFmtId="0" fontId="10" fillId="0" borderId="0" xfId="0" applyFont="1" applyAlignment="1">
      <alignment vertical="center" wrapText="1"/>
    </xf>
    <xf numFmtId="9" fontId="0" fillId="5" borderId="1" xfId="2" applyFont="1" applyFill="1" applyBorder="1" applyProtection="1">
      <protection locked="0"/>
    </xf>
    <xf numFmtId="166" fontId="0" fillId="0" borderId="0" xfId="0" applyNumberFormat="1"/>
    <xf numFmtId="0" fontId="8" fillId="0" borderId="10" xfId="0" applyFont="1" applyBorder="1"/>
    <xf numFmtId="0" fontId="8" fillId="0" borderId="11" xfId="0" applyFont="1" applyBorder="1"/>
    <xf numFmtId="0" fontId="1" fillId="2" borderId="12" xfId="0" applyFont="1" applyFill="1" applyBorder="1" applyAlignment="1">
      <alignment horizontal="center" vertical="center"/>
    </xf>
    <xf numFmtId="0" fontId="0" fillId="0" borderId="13" xfId="0" applyBorder="1"/>
    <xf numFmtId="166" fontId="8" fillId="0" borderId="14" xfId="1" applyNumberFormat="1" applyFont="1" applyBorder="1"/>
    <xf numFmtId="166" fontId="8" fillId="0" borderId="4" xfId="1" applyNumberFormat="1" applyFont="1" applyBorder="1"/>
    <xf numFmtId="166" fontId="0" fillId="6" borderId="1" xfId="1" applyNumberFormat="1" applyFont="1" applyFill="1" applyBorder="1" applyProtection="1">
      <protection locked="0"/>
    </xf>
    <xf numFmtId="0" fontId="8" fillId="0" borderId="1" xfId="0" applyFont="1" applyBorder="1"/>
    <xf numFmtId="166" fontId="8" fillId="3" borderId="1" xfId="1" applyNumberFormat="1" applyFont="1" applyFill="1" applyBorder="1"/>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00"/>
      <color rgb="FF8B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F81D-BCA3-451E-AE9C-4737CFD99074}">
  <sheetPr>
    <tabColor rgb="FFFFFF00"/>
    <pageSetUpPr fitToPage="1"/>
  </sheetPr>
  <dimension ref="A2:A10"/>
  <sheetViews>
    <sheetView view="pageBreakPreview" zoomScale="106" zoomScaleNormal="100" zoomScaleSheetLayoutView="106" workbookViewId="0">
      <selection activeCell="A10" sqref="A10"/>
    </sheetView>
  </sheetViews>
  <sheetFormatPr defaultColWidth="8.875" defaultRowHeight="15" x14ac:dyDescent="0.2"/>
  <cols>
    <col min="1" max="1" width="137.88671875" style="37" customWidth="1"/>
  </cols>
  <sheetData>
    <row r="2" spans="1:1" ht="18" x14ac:dyDescent="0.2">
      <c r="A2" s="40" t="s">
        <v>122</v>
      </c>
    </row>
    <row r="4" spans="1:1" ht="27.75" x14ac:dyDescent="0.2">
      <c r="A4" s="37" t="s">
        <v>116</v>
      </c>
    </row>
    <row r="5" spans="1:1" x14ac:dyDescent="0.2">
      <c r="A5" s="37" t="s">
        <v>117</v>
      </c>
    </row>
    <row r="6" spans="1:1" x14ac:dyDescent="0.2">
      <c r="A6" s="37" t="s">
        <v>118</v>
      </c>
    </row>
    <row r="7" spans="1:1" x14ac:dyDescent="0.2">
      <c r="A7" s="37" t="s">
        <v>166</v>
      </c>
    </row>
    <row r="8" spans="1:1" x14ac:dyDescent="0.2">
      <c r="A8" s="37" t="s">
        <v>119</v>
      </c>
    </row>
    <row r="9" spans="1:1" ht="27.75" x14ac:dyDescent="0.2">
      <c r="A9" s="37" t="s">
        <v>120</v>
      </c>
    </row>
    <row r="10" spans="1:1" ht="41.25" x14ac:dyDescent="0.2">
      <c r="A10" s="37" t="s">
        <v>121</v>
      </c>
    </row>
  </sheetData>
  <sheetProtection selectLockedCells="1"/>
  <pageMargins left="0.7" right="0.7" top="0.75" bottom="0.75" header="0.3" footer="0.3"/>
  <pageSetup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8"/>
  <sheetViews>
    <sheetView view="pageBreakPreview" topLeftCell="A4" zoomScale="94" zoomScaleNormal="100" zoomScaleSheetLayoutView="94" workbookViewId="0">
      <selection activeCell="B10" sqref="B10"/>
    </sheetView>
  </sheetViews>
  <sheetFormatPr defaultColWidth="8.875" defaultRowHeight="15" x14ac:dyDescent="0.2"/>
  <cols>
    <col min="1" max="1" width="25.9609375" style="37" customWidth="1"/>
    <col min="2" max="2" width="122.953125" customWidth="1"/>
  </cols>
  <sheetData>
    <row r="1" spans="1:2" x14ac:dyDescent="0.2">
      <c r="A1" s="11" t="s">
        <v>0</v>
      </c>
      <c r="B1" s="1" t="s">
        <v>1</v>
      </c>
    </row>
    <row r="2" spans="1:2" ht="41.25" x14ac:dyDescent="0.2">
      <c r="A2" s="37" t="s">
        <v>2</v>
      </c>
      <c r="B2" s="37" t="s">
        <v>115</v>
      </c>
    </row>
    <row r="3" spans="1:2" x14ac:dyDescent="0.2">
      <c r="A3" s="37" t="s">
        <v>3</v>
      </c>
      <c r="B3" s="39" t="s">
        <v>159</v>
      </c>
    </row>
    <row r="4" spans="1:2" ht="27.75" x14ac:dyDescent="0.2">
      <c r="A4" s="37" t="s">
        <v>156</v>
      </c>
      <c r="B4" s="37" t="s">
        <v>160</v>
      </c>
    </row>
    <row r="5" spans="1:2" ht="27.75" x14ac:dyDescent="0.2">
      <c r="A5" s="37" t="s">
        <v>157</v>
      </c>
      <c r="B5" s="37" t="s">
        <v>155</v>
      </c>
    </row>
    <row r="6" spans="1:2" ht="41.25" x14ac:dyDescent="0.2">
      <c r="A6" s="37" t="s">
        <v>123</v>
      </c>
      <c r="B6" s="37" t="s">
        <v>158</v>
      </c>
    </row>
    <row r="7" spans="1:2" ht="27.75" x14ac:dyDescent="0.2">
      <c r="A7" s="37" t="s">
        <v>124</v>
      </c>
      <c r="B7" s="37" t="s">
        <v>162</v>
      </c>
    </row>
    <row r="8" spans="1:2" ht="54.75" x14ac:dyDescent="0.2">
      <c r="A8" s="37" t="s">
        <v>125</v>
      </c>
      <c r="B8" s="37" t="s">
        <v>163</v>
      </c>
    </row>
  </sheetData>
  <sheetProtection algorithmName="SHA-512" hashValue="7LmhoB0Itj8ojzgMeWIEQTq9E2hWsDBVrS8gut/x5BAenmejOln9zvGgKycpY3BIpeQ1AGEzwEZbucV0rMrWzg==" saltValue="3HwAjsRbovOPShgcakA9tw==" spinCount="100000" sheet="1" selectLockedCells="1"/>
  <pageMargins left="0.75" right="0.75" top="1" bottom="1" header="0.5" footer="0.5"/>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33"/>
  <sheetViews>
    <sheetView view="pageBreakPreview" zoomScale="99" zoomScaleNormal="100" zoomScaleSheetLayoutView="99" workbookViewId="0">
      <selection sqref="A1:XFD1048576"/>
    </sheetView>
  </sheetViews>
  <sheetFormatPr defaultColWidth="8.875" defaultRowHeight="15" x14ac:dyDescent="0.2"/>
  <cols>
    <col min="2" max="2" width="27.0390625" customWidth="1"/>
    <col min="3" max="3" width="48.83203125" bestFit="1" customWidth="1"/>
    <col min="4" max="4" width="15.6015625" customWidth="1"/>
    <col min="5" max="5" width="34.16796875" bestFit="1" customWidth="1"/>
    <col min="6" max="6" width="9.55078125" customWidth="1"/>
    <col min="7" max="7" width="23.13671875" customWidth="1"/>
  </cols>
  <sheetData>
    <row r="1" spans="1:7" ht="51.6" customHeight="1" x14ac:dyDescent="0.2">
      <c r="A1" s="1" t="s">
        <v>152</v>
      </c>
      <c r="B1" s="1" t="s">
        <v>12</v>
      </c>
      <c r="C1" s="1" t="s">
        <v>13</v>
      </c>
      <c r="D1" s="11" t="s">
        <v>109</v>
      </c>
      <c r="E1" s="1" t="s">
        <v>15</v>
      </c>
      <c r="F1" s="2" t="s">
        <v>33</v>
      </c>
      <c r="G1" s="1" t="s">
        <v>126</v>
      </c>
    </row>
    <row r="2" spans="1:7" x14ac:dyDescent="0.2">
      <c r="A2" s="3">
        <v>1</v>
      </c>
      <c r="B2" s="3" t="s">
        <v>16</v>
      </c>
      <c r="C2" s="3" t="s">
        <v>17</v>
      </c>
      <c r="D2" s="3">
        <v>4</v>
      </c>
      <c r="E2" s="3" t="s">
        <v>18</v>
      </c>
      <c r="F2" s="3" t="s">
        <v>34</v>
      </c>
      <c r="G2" s="3" t="s">
        <v>127</v>
      </c>
    </row>
    <row r="3" spans="1:7" x14ac:dyDescent="0.2">
      <c r="A3" s="3">
        <v>2</v>
      </c>
      <c r="B3" s="3" t="s">
        <v>16</v>
      </c>
      <c r="C3" s="3" t="s">
        <v>92</v>
      </c>
      <c r="D3" s="3">
        <v>2</v>
      </c>
      <c r="E3" s="3" t="s">
        <v>19</v>
      </c>
      <c r="F3" s="3" t="s">
        <v>34</v>
      </c>
      <c r="G3" s="3" t="s">
        <v>127</v>
      </c>
    </row>
    <row r="4" spans="1:7" x14ac:dyDescent="0.2">
      <c r="A4" s="3">
        <v>3</v>
      </c>
      <c r="B4" s="3" t="s">
        <v>16</v>
      </c>
      <c r="C4" s="3" t="s">
        <v>93</v>
      </c>
      <c r="D4" s="3">
        <v>2</v>
      </c>
      <c r="E4" s="3" t="s">
        <v>20</v>
      </c>
      <c r="F4" s="3" t="s">
        <v>34</v>
      </c>
      <c r="G4" s="3" t="s">
        <v>127</v>
      </c>
    </row>
    <row r="5" spans="1:7" x14ac:dyDescent="0.2">
      <c r="A5" s="3">
        <v>4</v>
      </c>
      <c r="B5" s="3" t="s">
        <v>16</v>
      </c>
      <c r="C5" s="3" t="s">
        <v>94</v>
      </c>
      <c r="D5" s="3">
        <v>4</v>
      </c>
      <c r="E5" s="3" t="s">
        <v>21</v>
      </c>
      <c r="F5" s="3" t="s">
        <v>34</v>
      </c>
      <c r="G5" s="3" t="s">
        <v>127</v>
      </c>
    </row>
    <row r="6" spans="1:7" x14ac:dyDescent="0.2">
      <c r="A6" s="3">
        <v>5</v>
      </c>
      <c r="B6" s="3" t="s">
        <v>16</v>
      </c>
      <c r="C6" s="3" t="s">
        <v>89</v>
      </c>
      <c r="D6" s="3">
        <v>2</v>
      </c>
      <c r="E6" s="3" t="s">
        <v>21</v>
      </c>
      <c r="F6" s="3" t="s">
        <v>34</v>
      </c>
      <c r="G6" s="3" t="s">
        <v>127</v>
      </c>
    </row>
    <row r="7" spans="1:7" x14ac:dyDescent="0.2">
      <c r="A7" s="3">
        <v>6</v>
      </c>
      <c r="B7" s="3" t="s">
        <v>16</v>
      </c>
      <c r="C7" s="3" t="s">
        <v>90</v>
      </c>
      <c r="D7" s="3">
        <v>1</v>
      </c>
      <c r="E7" s="3" t="s">
        <v>21</v>
      </c>
      <c r="F7" s="3" t="s">
        <v>34</v>
      </c>
      <c r="G7" s="3" t="s">
        <v>127</v>
      </c>
    </row>
    <row r="8" spans="1:7" ht="27.75" x14ac:dyDescent="0.2">
      <c r="A8" s="3">
        <v>7</v>
      </c>
      <c r="B8" s="3" t="s">
        <v>22</v>
      </c>
      <c r="C8" s="7" t="s">
        <v>95</v>
      </c>
      <c r="D8" s="3">
        <v>1</v>
      </c>
      <c r="E8" s="3" t="s">
        <v>129</v>
      </c>
      <c r="F8" s="3" t="s">
        <v>35</v>
      </c>
      <c r="G8" s="3" t="s">
        <v>147</v>
      </c>
    </row>
    <row r="9" spans="1:7" x14ac:dyDescent="0.2">
      <c r="A9" s="3">
        <v>8</v>
      </c>
      <c r="B9" s="3" t="s">
        <v>22</v>
      </c>
      <c r="C9" s="3" t="s">
        <v>130</v>
      </c>
      <c r="D9" s="3">
        <v>1</v>
      </c>
      <c r="E9" s="3" t="s">
        <v>131</v>
      </c>
      <c r="F9" s="3" t="s">
        <v>35</v>
      </c>
      <c r="G9" s="3" t="s">
        <v>147</v>
      </c>
    </row>
    <row r="10" spans="1:7" x14ac:dyDescent="0.2">
      <c r="A10" s="3">
        <v>9</v>
      </c>
      <c r="B10" s="3" t="s">
        <v>22</v>
      </c>
      <c r="C10" s="3" t="s">
        <v>150</v>
      </c>
      <c r="D10" s="3">
        <v>4</v>
      </c>
      <c r="E10" s="3" t="s">
        <v>18</v>
      </c>
      <c r="F10" s="3" t="s">
        <v>35</v>
      </c>
      <c r="G10" s="3" t="s">
        <v>147</v>
      </c>
    </row>
    <row r="11" spans="1:7" x14ac:dyDescent="0.2">
      <c r="A11" s="3">
        <v>10</v>
      </c>
      <c r="B11" s="3" t="s">
        <v>22</v>
      </c>
      <c r="C11" s="3" t="s">
        <v>151</v>
      </c>
      <c r="D11" s="3">
        <v>2</v>
      </c>
      <c r="E11" s="3" t="s">
        <v>154</v>
      </c>
      <c r="F11" s="3" t="s">
        <v>35</v>
      </c>
      <c r="G11" s="3" t="s">
        <v>147</v>
      </c>
    </row>
    <row r="12" spans="1:7" x14ac:dyDescent="0.2">
      <c r="A12" s="3">
        <v>11</v>
      </c>
      <c r="B12" s="3" t="s">
        <v>22</v>
      </c>
      <c r="C12" s="3" t="s">
        <v>96</v>
      </c>
      <c r="D12" s="3">
        <v>6</v>
      </c>
      <c r="E12" s="3" t="s">
        <v>148</v>
      </c>
      <c r="F12" s="3" t="s">
        <v>35</v>
      </c>
      <c r="G12" s="3" t="s">
        <v>147</v>
      </c>
    </row>
    <row r="13" spans="1:7" x14ac:dyDescent="0.2">
      <c r="A13" s="3">
        <v>12</v>
      </c>
      <c r="B13" s="3" t="s">
        <v>22</v>
      </c>
      <c r="C13" s="3" t="s">
        <v>97</v>
      </c>
      <c r="D13" s="3">
        <v>10</v>
      </c>
      <c r="E13" s="3" t="s">
        <v>133</v>
      </c>
      <c r="F13" s="3" t="s">
        <v>35</v>
      </c>
      <c r="G13" s="3" t="s">
        <v>147</v>
      </c>
    </row>
    <row r="14" spans="1:7" x14ac:dyDescent="0.2">
      <c r="A14" s="3">
        <v>13</v>
      </c>
      <c r="B14" s="3" t="s">
        <v>22</v>
      </c>
      <c r="C14" s="3" t="s">
        <v>98</v>
      </c>
      <c r="D14" s="3">
        <v>10</v>
      </c>
      <c r="E14" s="3" t="s">
        <v>132</v>
      </c>
      <c r="F14" s="3" t="s">
        <v>35</v>
      </c>
      <c r="G14" s="3" t="s">
        <v>147</v>
      </c>
    </row>
    <row r="15" spans="1:7" x14ac:dyDescent="0.2">
      <c r="A15" s="3">
        <v>14</v>
      </c>
      <c r="B15" s="3" t="s">
        <v>22</v>
      </c>
      <c r="C15" s="3" t="s">
        <v>134</v>
      </c>
      <c r="D15" s="3">
        <v>2</v>
      </c>
      <c r="E15" s="3" t="s">
        <v>135</v>
      </c>
      <c r="F15" s="3" t="s">
        <v>35</v>
      </c>
      <c r="G15" s="3" t="s">
        <v>147</v>
      </c>
    </row>
    <row r="16" spans="1:7" x14ac:dyDescent="0.2">
      <c r="A16" s="3">
        <v>15</v>
      </c>
      <c r="B16" s="3" t="s">
        <v>22</v>
      </c>
      <c r="C16" s="3" t="s">
        <v>23</v>
      </c>
      <c r="D16" s="3">
        <v>2</v>
      </c>
      <c r="E16" s="3" t="s">
        <v>139</v>
      </c>
      <c r="F16" s="3" t="s">
        <v>35</v>
      </c>
      <c r="G16" s="3" t="s">
        <v>147</v>
      </c>
    </row>
    <row r="17" spans="1:7" x14ac:dyDescent="0.2">
      <c r="A17" s="3">
        <v>16</v>
      </c>
      <c r="B17" s="3" t="s">
        <v>22</v>
      </c>
      <c r="C17" s="3" t="s">
        <v>136</v>
      </c>
      <c r="D17" s="3">
        <v>2</v>
      </c>
      <c r="E17" s="3" t="s">
        <v>154</v>
      </c>
      <c r="F17" s="3" t="s">
        <v>35</v>
      </c>
      <c r="G17" s="3" t="s">
        <v>147</v>
      </c>
    </row>
    <row r="18" spans="1:7" x14ac:dyDescent="0.2">
      <c r="A18" s="3">
        <v>17</v>
      </c>
      <c r="B18" s="3" t="s">
        <v>22</v>
      </c>
      <c r="C18" s="3" t="s">
        <v>138</v>
      </c>
      <c r="D18" s="3">
        <v>2</v>
      </c>
      <c r="E18" s="3" t="s">
        <v>140</v>
      </c>
      <c r="F18" s="3" t="s">
        <v>35</v>
      </c>
      <c r="G18" s="3" t="s">
        <v>147</v>
      </c>
    </row>
    <row r="19" spans="1:7" x14ac:dyDescent="0.2">
      <c r="A19" s="3">
        <v>18</v>
      </c>
      <c r="B19" s="3" t="s">
        <v>22</v>
      </c>
      <c r="C19" s="3" t="s">
        <v>137</v>
      </c>
      <c r="D19" s="3">
        <v>2</v>
      </c>
      <c r="E19" s="3" t="s">
        <v>140</v>
      </c>
      <c r="F19" s="3" t="s">
        <v>35</v>
      </c>
      <c r="G19" s="3" t="s">
        <v>147</v>
      </c>
    </row>
    <row r="20" spans="1:7" x14ac:dyDescent="0.2">
      <c r="A20" s="3">
        <v>19</v>
      </c>
      <c r="B20" s="3" t="s">
        <v>22</v>
      </c>
      <c r="C20" s="3" t="s">
        <v>99</v>
      </c>
      <c r="D20" s="3">
        <v>4</v>
      </c>
      <c r="E20" s="3" t="s">
        <v>141</v>
      </c>
      <c r="F20" s="3" t="s">
        <v>35</v>
      </c>
      <c r="G20" s="3" t="s">
        <v>147</v>
      </c>
    </row>
    <row r="21" spans="1:7" x14ac:dyDescent="0.2">
      <c r="A21" s="3">
        <v>20</v>
      </c>
      <c r="B21" s="3" t="s">
        <v>22</v>
      </c>
      <c r="C21" s="3" t="s">
        <v>101</v>
      </c>
      <c r="D21" s="3">
        <v>2</v>
      </c>
      <c r="E21" s="3" t="s">
        <v>100</v>
      </c>
      <c r="F21" s="3" t="s">
        <v>35</v>
      </c>
      <c r="G21" s="3" t="s">
        <v>147</v>
      </c>
    </row>
    <row r="22" spans="1:7" x14ac:dyDescent="0.2">
      <c r="A22" s="3">
        <v>21</v>
      </c>
      <c r="B22" s="3" t="s">
        <v>22</v>
      </c>
      <c r="C22" s="3" t="s">
        <v>102</v>
      </c>
      <c r="D22" s="3">
        <v>2</v>
      </c>
      <c r="E22" s="3" t="s">
        <v>142</v>
      </c>
      <c r="F22" s="3" t="s">
        <v>35</v>
      </c>
      <c r="G22" s="3" t="s">
        <v>147</v>
      </c>
    </row>
    <row r="23" spans="1:7" x14ac:dyDescent="0.2">
      <c r="A23" s="3">
        <v>22</v>
      </c>
      <c r="B23" s="3" t="s">
        <v>22</v>
      </c>
      <c r="C23" s="3" t="s">
        <v>103</v>
      </c>
      <c r="D23" s="3">
        <v>2</v>
      </c>
      <c r="E23" s="3" t="s">
        <v>144</v>
      </c>
      <c r="F23" s="3" t="s">
        <v>35</v>
      </c>
      <c r="G23" s="3" t="s">
        <v>147</v>
      </c>
    </row>
    <row r="24" spans="1:7" x14ac:dyDescent="0.2">
      <c r="A24" s="3">
        <v>23</v>
      </c>
      <c r="B24" s="3" t="s">
        <v>22</v>
      </c>
      <c r="C24" s="3" t="s">
        <v>104</v>
      </c>
      <c r="D24" s="3">
        <v>6</v>
      </c>
      <c r="E24" s="3" t="s">
        <v>143</v>
      </c>
      <c r="F24" s="3" t="s">
        <v>35</v>
      </c>
      <c r="G24" s="3" t="s">
        <v>147</v>
      </c>
    </row>
    <row r="25" spans="1:7" x14ac:dyDescent="0.2">
      <c r="A25" s="3">
        <v>24</v>
      </c>
      <c r="B25" s="3" t="s">
        <v>22</v>
      </c>
      <c r="C25" s="3" t="s">
        <v>105</v>
      </c>
      <c r="D25" s="3">
        <v>2</v>
      </c>
      <c r="E25" s="3" t="s">
        <v>139</v>
      </c>
      <c r="F25" s="3" t="s">
        <v>35</v>
      </c>
      <c r="G25" s="3" t="s">
        <v>147</v>
      </c>
    </row>
    <row r="26" spans="1:7" x14ac:dyDescent="0.2">
      <c r="A26" s="3">
        <v>25</v>
      </c>
      <c r="B26" s="3" t="s">
        <v>22</v>
      </c>
      <c r="C26" s="3" t="s">
        <v>106</v>
      </c>
      <c r="D26" s="3">
        <v>2</v>
      </c>
      <c r="E26" s="3" t="s">
        <v>145</v>
      </c>
      <c r="F26" s="3" t="s">
        <v>35</v>
      </c>
      <c r="G26" s="3" t="s">
        <v>147</v>
      </c>
    </row>
    <row r="27" spans="1:7" x14ac:dyDescent="0.2">
      <c r="A27" s="3">
        <v>26</v>
      </c>
      <c r="B27" s="3" t="s">
        <v>22</v>
      </c>
      <c r="C27" s="3" t="s">
        <v>107</v>
      </c>
      <c r="D27" s="3">
        <v>2</v>
      </c>
      <c r="E27" s="3" t="s">
        <v>146</v>
      </c>
      <c r="F27" s="3" t="s">
        <v>35</v>
      </c>
      <c r="G27" s="3" t="s">
        <v>147</v>
      </c>
    </row>
    <row r="28" spans="1:7" x14ac:dyDescent="0.2">
      <c r="A28" s="3">
        <v>27</v>
      </c>
      <c r="B28" s="3" t="s">
        <v>22</v>
      </c>
      <c r="C28" s="3" t="s">
        <v>31</v>
      </c>
      <c r="D28" s="3">
        <v>2</v>
      </c>
      <c r="E28" s="3" t="s">
        <v>149</v>
      </c>
      <c r="F28" s="3" t="s">
        <v>35</v>
      </c>
      <c r="G28" s="3" t="s">
        <v>147</v>
      </c>
    </row>
    <row r="29" spans="1:7" x14ac:dyDescent="0.2">
      <c r="A29" s="3">
        <v>28</v>
      </c>
      <c r="B29" s="3" t="s">
        <v>24</v>
      </c>
      <c r="C29" s="3" t="s">
        <v>25</v>
      </c>
      <c r="D29" s="3">
        <v>5</v>
      </c>
      <c r="E29" s="3" t="s">
        <v>108</v>
      </c>
      <c r="F29" s="3" t="s">
        <v>34</v>
      </c>
      <c r="G29" s="3" t="s">
        <v>127</v>
      </c>
    </row>
    <row r="30" spans="1:7" x14ac:dyDescent="0.2">
      <c r="A30" s="3">
        <v>29</v>
      </c>
      <c r="B30" s="3" t="s">
        <v>24</v>
      </c>
      <c r="C30" s="3" t="s">
        <v>26</v>
      </c>
      <c r="D30" s="3">
        <v>5</v>
      </c>
      <c r="E30" s="3" t="s">
        <v>108</v>
      </c>
      <c r="F30" s="3" t="s">
        <v>34</v>
      </c>
      <c r="G30" s="3" t="s">
        <v>127</v>
      </c>
    </row>
    <row r="31" spans="1:7" x14ac:dyDescent="0.2">
      <c r="A31" s="3">
        <v>30</v>
      </c>
      <c r="B31" s="3" t="s">
        <v>27</v>
      </c>
      <c r="C31" s="3" t="s">
        <v>28</v>
      </c>
      <c r="D31" s="3">
        <v>1</v>
      </c>
      <c r="E31" s="3" t="s">
        <v>29</v>
      </c>
      <c r="F31" s="3" t="s">
        <v>34</v>
      </c>
      <c r="G31" s="3" t="s">
        <v>128</v>
      </c>
    </row>
    <row r="32" spans="1:7" x14ac:dyDescent="0.2">
      <c r="A32" s="3">
        <v>31</v>
      </c>
      <c r="B32" s="3" t="s">
        <v>27</v>
      </c>
      <c r="C32" s="3" t="s">
        <v>30</v>
      </c>
      <c r="D32" s="3">
        <v>1</v>
      </c>
      <c r="E32" s="3" t="s">
        <v>29</v>
      </c>
      <c r="F32" s="3" t="s">
        <v>34</v>
      </c>
      <c r="G32" s="3" t="s">
        <v>128</v>
      </c>
    </row>
    <row r="33" spans="1:7" x14ac:dyDescent="0.2">
      <c r="A33" s="3">
        <v>32</v>
      </c>
      <c r="B33" s="3" t="s">
        <v>27</v>
      </c>
      <c r="C33" s="3" t="s">
        <v>31</v>
      </c>
      <c r="D33" s="3">
        <v>1</v>
      </c>
      <c r="E33" s="3" t="s">
        <v>29</v>
      </c>
      <c r="F33" s="3" t="s">
        <v>34</v>
      </c>
      <c r="G33" s="3" t="s">
        <v>128</v>
      </c>
    </row>
  </sheetData>
  <sheetProtection algorithmName="SHA-512" hashValue="TrP/vGJpMq1nYuXCwQK8UgyHCs966TXBdFhXRGKvVprPzztM6M9Fv9BxgXO71dHjw/csGqx0DuZ0oHrbg4uj6Q==" saltValue="w6QCYgrDlgNNZmXNeEYeeg==" spinCount="100000" sheet="1" selectLockedCells="1"/>
  <pageMargins left="0.75" right="0.75" top="1" bottom="1" header="0.5" footer="0.5"/>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F0EB-AEE1-4029-A610-0215395B702B}">
  <sheetPr>
    <tabColor rgb="FF8BFFBF"/>
  </sheetPr>
  <dimension ref="A1:J63"/>
  <sheetViews>
    <sheetView workbookViewId="0">
      <selection activeCell="B6" sqref="B6"/>
    </sheetView>
  </sheetViews>
  <sheetFormatPr defaultColWidth="8.875" defaultRowHeight="15" x14ac:dyDescent="0.2"/>
  <cols>
    <col min="1" max="1" width="16.54296875" bestFit="1" customWidth="1"/>
    <col min="2" max="2" width="15.46875" customWidth="1"/>
    <col min="4" max="4" width="11.703125" customWidth="1"/>
    <col min="5" max="5" width="14.390625" customWidth="1"/>
  </cols>
  <sheetData>
    <row r="1" spans="1:3" x14ac:dyDescent="0.2">
      <c r="B1" s="24"/>
    </row>
    <row r="2" spans="1:3" x14ac:dyDescent="0.2">
      <c r="A2" s="25" t="s">
        <v>36</v>
      </c>
      <c r="B2" s="22" t="s">
        <v>67</v>
      </c>
      <c r="C2" s="26" t="s">
        <v>88</v>
      </c>
    </row>
    <row r="3" spans="1:3" ht="15.75" x14ac:dyDescent="0.2">
      <c r="A3" t="s">
        <v>37</v>
      </c>
      <c r="B3" s="27">
        <f>VLOOKUP(B2,$A$25:$B$62,2,FALSE)</f>
        <v>30</v>
      </c>
      <c r="C3" t="s">
        <v>80</v>
      </c>
    </row>
    <row r="4" spans="1:3" ht="15.75" x14ac:dyDescent="0.2">
      <c r="A4" t="s">
        <v>38</v>
      </c>
      <c r="B4" s="28">
        <f>VLOOKUP(B2,$D$25:$E$62,2,FALSE)</f>
        <v>330</v>
      </c>
      <c r="C4" t="s">
        <v>80</v>
      </c>
    </row>
    <row r="5" spans="1:3" x14ac:dyDescent="0.2">
      <c r="B5" s="29"/>
    </row>
    <row r="6" spans="1:3" x14ac:dyDescent="0.2">
      <c r="A6" s="25" t="s">
        <v>82</v>
      </c>
      <c r="B6" s="23">
        <v>46084</v>
      </c>
      <c r="C6" s="26" t="s">
        <v>91</v>
      </c>
    </row>
    <row r="25" spans="1:10" ht="33.950000000000003" hidden="1" x14ac:dyDescent="0.2">
      <c r="A25" s="30" t="s">
        <v>39</v>
      </c>
      <c r="B25" s="30" t="s">
        <v>37</v>
      </c>
      <c r="D25" s="30" t="s">
        <v>39</v>
      </c>
      <c r="E25" s="30" t="s">
        <v>38</v>
      </c>
    </row>
    <row r="26" spans="1:10" hidden="1" x14ac:dyDescent="0.2">
      <c r="A26" s="3" t="s">
        <v>84</v>
      </c>
      <c r="B26" s="31">
        <v>17</v>
      </c>
      <c r="D26" s="3" t="str">
        <f>A26</f>
        <v>Abia State</v>
      </c>
      <c r="E26" s="31">
        <v>184</v>
      </c>
    </row>
    <row r="27" spans="1:10" hidden="1" x14ac:dyDescent="0.2">
      <c r="A27" s="3" t="s">
        <v>40</v>
      </c>
      <c r="B27" s="31">
        <v>21</v>
      </c>
      <c r="D27" s="3" t="str">
        <f t="shared" ref="D27:D62" si="0">A27</f>
        <v>Adamawa</v>
      </c>
      <c r="E27" s="31">
        <v>226</v>
      </c>
    </row>
    <row r="28" spans="1:10" hidden="1" x14ac:dyDescent="0.2">
      <c r="A28" s="3" t="s">
        <v>41</v>
      </c>
      <c r="B28" s="31">
        <v>31</v>
      </c>
      <c r="D28" s="3" t="str">
        <f t="shared" si="0"/>
        <v>Akwa-Ibom</v>
      </c>
      <c r="E28" s="31">
        <v>329</v>
      </c>
    </row>
    <row r="29" spans="1:10" ht="15.95" hidden="1" x14ac:dyDescent="0.2">
      <c r="A29" s="3" t="s">
        <v>42</v>
      </c>
      <c r="B29" s="31">
        <v>21</v>
      </c>
      <c r="D29" s="3" t="str">
        <f t="shared" si="0"/>
        <v>Anambra</v>
      </c>
      <c r="E29" s="31">
        <v>326</v>
      </c>
      <c r="J29" s="32"/>
    </row>
    <row r="30" spans="1:10" hidden="1" x14ac:dyDescent="0.2">
      <c r="A30" s="3" t="s">
        <v>43</v>
      </c>
      <c r="B30" s="31">
        <v>20</v>
      </c>
      <c r="D30" s="3" t="str">
        <f t="shared" si="0"/>
        <v>Bauchi</v>
      </c>
      <c r="E30" s="31">
        <v>212</v>
      </c>
    </row>
    <row r="31" spans="1:10" hidden="1" x14ac:dyDescent="0.2">
      <c r="A31" s="3" t="s">
        <v>44</v>
      </c>
      <c r="B31" s="31">
        <v>8</v>
      </c>
      <c r="D31" s="3" t="str">
        <f t="shared" si="0"/>
        <v>Bayelsa</v>
      </c>
      <c r="E31" s="31">
        <v>105</v>
      </c>
    </row>
    <row r="32" spans="1:10" hidden="1" x14ac:dyDescent="0.2">
      <c r="A32" s="3" t="s">
        <v>45</v>
      </c>
      <c r="B32" s="31">
        <v>23</v>
      </c>
      <c r="D32" s="3" t="str">
        <f t="shared" si="0"/>
        <v>Benue</v>
      </c>
      <c r="E32" s="31">
        <v>276</v>
      </c>
    </row>
    <row r="33" spans="1:5" hidden="1" x14ac:dyDescent="0.2">
      <c r="A33" s="3" t="s">
        <v>46</v>
      </c>
      <c r="B33" s="31">
        <v>27</v>
      </c>
      <c r="D33" s="3" t="str">
        <f t="shared" si="0"/>
        <v>Borno</v>
      </c>
      <c r="E33" s="31">
        <v>312</v>
      </c>
    </row>
    <row r="34" spans="1:5" hidden="1" x14ac:dyDescent="0.2">
      <c r="A34" s="3" t="s">
        <v>47</v>
      </c>
      <c r="B34" s="31">
        <v>18</v>
      </c>
      <c r="D34" s="3" t="str">
        <f t="shared" si="0"/>
        <v>Cross-River</v>
      </c>
      <c r="E34" s="31">
        <v>193</v>
      </c>
    </row>
    <row r="35" spans="1:5" hidden="1" x14ac:dyDescent="0.2">
      <c r="A35" s="3" t="s">
        <v>48</v>
      </c>
      <c r="B35" s="31">
        <v>25</v>
      </c>
      <c r="D35" s="3" t="str">
        <f t="shared" si="0"/>
        <v>Delta</v>
      </c>
      <c r="E35" s="31">
        <v>271</v>
      </c>
    </row>
    <row r="36" spans="1:5" hidden="1" x14ac:dyDescent="0.2">
      <c r="A36" s="3" t="s">
        <v>49</v>
      </c>
      <c r="B36" s="31">
        <v>13</v>
      </c>
      <c r="D36" s="3" t="str">
        <f t="shared" si="0"/>
        <v>Ebonyi</v>
      </c>
      <c r="E36" s="31">
        <v>171</v>
      </c>
    </row>
    <row r="37" spans="1:5" hidden="1" x14ac:dyDescent="0.2">
      <c r="A37" s="3" t="s">
        <v>50</v>
      </c>
      <c r="B37" s="31">
        <v>18</v>
      </c>
      <c r="D37" s="3" t="str">
        <f t="shared" si="0"/>
        <v>Edo</v>
      </c>
      <c r="E37" s="31">
        <v>192</v>
      </c>
    </row>
    <row r="38" spans="1:5" hidden="1" x14ac:dyDescent="0.2">
      <c r="A38" s="3" t="s">
        <v>51</v>
      </c>
      <c r="B38" s="31">
        <v>16</v>
      </c>
      <c r="D38" s="3" t="str">
        <f t="shared" si="0"/>
        <v>Ekiti</v>
      </c>
      <c r="E38" s="31">
        <v>177</v>
      </c>
    </row>
    <row r="39" spans="1:5" hidden="1" x14ac:dyDescent="0.2">
      <c r="A39" s="3" t="s">
        <v>52</v>
      </c>
      <c r="B39" s="31">
        <v>17</v>
      </c>
      <c r="D39" s="3" t="str">
        <f t="shared" si="0"/>
        <v>Enugu</v>
      </c>
      <c r="E39" s="31">
        <v>261</v>
      </c>
    </row>
    <row r="40" spans="1:5" hidden="1" x14ac:dyDescent="0.2">
      <c r="A40" s="3" t="s">
        <v>53</v>
      </c>
      <c r="B40" s="31">
        <v>11</v>
      </c>
      <c r="D40" s="3" t="str">
        <f t="shared" si="0"/>
        <v>Gombe</v>
      </c>
      <c r="E40" s="31">
        <v>114</v>
      </c>
    </row>
    <row r="41" spans="1:5" hidden="1" x14ac:dyDescent="0.2">
      <c r="A41" s="3" t="s">
        <v>54</v>
      </c>
      <c r="B41" s="31">
        <v>27</v>
      </c>
      <c r="D41" s="3" t="str">
        <f t="shared" si="0"/>
        <v>Imo</v>
      </c>
      <c r="E41" s="31">
        <v>305</v>
      </c>
    </row>
    <row r="42" spans="1:5" hidden="1" x14ac:dyDescent="0.2">
      <c r="A42" s="3" t="s">
        <v>55</v>
      </c>
      <c r="B42" s="31">
        <v>27</v>
      </c>
      <c r="D42" s="3" t="str">
        <f t="shared" si="0"/>
        <v>Jigawa</v>
      </c>
      <c r="E42" s="31">
        <v>288</v>
      </c>
    </row>
    <row r="43" spans="1:5" hidden="1" x14ac:dyDescent="0.2">
      <c r="A43" s="3" t="s">
        <v>56</v>
      </c>
      <c r="B43" s="31">
        <v>23</v>
      </c>
      <c r="D43" s="3" t="str">
        <f t="shared" si="0"/>
        <v>Kaduna</v>
      </c>
      <c r="E43" s="31">
        <v>255</v>
      </c>
    </row>
    <row r="44" spans="1:5" hidden="1" x14ac:dyDescent="0.2">
      <c r="A44" s="3" t="s">
        <v>57</v>
      </c>
      <c r="B44" s="31">
        <v>44</v>
      </c>
      <c r="D44" s="3" t="str">
        <f t="shared" si="0"/>
        <v>Kano</v>
      </c>
      <c r="E44" s="31">
        <v>484</v>
      </c>
    </row>
    <row r="45" spans="1:5" hidden="1" x14ac:dyDescent="0.2">
      <c r="A45" s="3" t="s">
        <v>58</v>
      </c>
      <c r="B45" s="31">
        <v>34</v>
      </c>
      <c r="D45" s="3" t="str">
        <f t="shared" si="0"/>
        <v>Katsina</v>
      </c>
      <c r="E45" s="31">
        <v>360</v>
      </c>
    </row>
    <row r="46" spans="1:5" hidden="1" x14ac:dyDescent="0.2">
      <c r="A46" s="3" t="s">
        <v>59</v>
      </c>
      <c r="B46" s="31">
        <v>21</v>
      </c>
      <c r="D46" s="3" t="str">
        <f t="shared" si="0"/>
        <v>Kebbi</v>
      </c>
      <c r="E46" s="31">
        <v>225</v>
      </c>
    </row>
    <row r="47" spans="1:5" hidden="1" x14ac:dyDescent="0.2">
      <c r="A47" s="3" t="s">
        <v>60</v>
      </c>
      <c r="B47" s="31">
        <v>21</v>
      </c>
      <c r="D47" s="3" t="str">
        <f t="shared" si="0"/>
        <v>Kogi</v>
      </c>
      <c r="E47" s="31">
        <v>239</v>
      </c>
    </row>
    <row r="48" spans="1:5" hidden="1" x14ac:dyDescent="0.2">
      <c r="A48" s="3" t="s">
        <v>61</v>
      </c>
      <c r="B48" s="31">
        <v>16</v>
      </c>
      <c r="D48" s="3" t="str">
        <f t="shared" si="0"/>
        <v>Kwara</v>
      </c>
      <c r="E48" s="31">
        <v>193</v>
      </c>
    </row>
    <row r="49" spans="1:5" hidden="1" x14ac:dyDescent="0.2">
      <c r="A49" s="3" t="s">
        <v>62</v>
      </c>
      <c r="B49" s="31">
        <v>20</v>
      </c>
      <c r="D49" s="3" t="str">
        <f t="shared" si="0"/>
        <v>Lagos</v>
      </c>
      <c r="E49" s="31">
        <v>245</v>
      </c>
    </row>
    <row r="50" spans="1:5" hidden="1" x14ac:dyDescent="0.2">
      <c r="A50" s="3" t="s">
        <v>63</v>
      </c>
      <c r="B50" s="31">
        <v>13</v>
      </c>
      <c r="D50" s="3" t="str">
        <f t="shared" si="0"/>
        <v>Nasarawa</v>
      </c>
      <c r="E50" s="31">
        <v>147</v>
      </c>
    </row>
    <row r="51" spans="1:5" hidden="1" x14ac:dyDescent="0.2">
      <c r="A51" s="3" t="s">
        <v>64</v>
      </c>
      <c r="B51" s="31">
        <v>25</v>
      </c>
      <c r="D51" s="3" t="str">
        <f t="shared" si="0"/>
        <v>Niger</v>
      </c>
      <c r="E51" s="31">
        <v>274</v>
      </c>
    </row>
    <row r="52" spans="1:5" hidden="1" x14ac:dyDescent="0.2">
      <c r="A52" s="3" t="s">
        <v>65</v>
      </c>
      <c r="B52" s="31">
        <v>20</v>
      </c>
      <c r="D52" s="3" t="str">
        <f t="shared" si="0"/>
        <v>Ogun</v>
      </c>
      <c r="E52" s="31">
        <v>236</v>
      </c>
    </row>
    <row r="53" spans="1:5" hidden="1" x14ac:dyDescent="0.2">
      <c r="A53" s="3" t="s">
        <v>66</v>
      </c>
      <c r="B53" s="31">
        <v>18</v>
      </c>
      <c r="D53" s="3" t="str">
        <f t="shared" si="0"/>
        <v>Ondo</v>
      </c>
      <c r="E53" s="31">
        <v>203</v>
      </c>
    </row>
    <row r="54" spans="1:5" hidden="1" x14ac:dyDescent="0.2">
      <c r="A54" s="3" t="s">
        <v>67</v>
      </c>
      <c r="B54" s="31">
        <v>30</v>
      </c>
      <c r="D54" s="3" t="str">
        <f t="shared" si="0"/>
        <v>Osun</v>
      </c>
      <c r="E54" s="31">
        <v>330</v>
      </c>
    </row>
    <row r="55" spans="1:5" hidden="1" x14ac:dyDescent="0.2">
      <c r="A55" s="3" t="s">
        <v>68</v>
      </c>
      <c r="B55" s="31">
        <v>33</v>
      </c>
      <c r="D55" s="3" t="str">
        <f t="shared" si="0"/>
        <v>Oyo</v>
      </c>
      <c r="E55" s="31">
        <v>351</v>
      </c>
    </row>
    <row r="56" spans="1:5" hidden="1" x14ac:dyDescent="0.2">
      <c r="A56" s="3" t="s">
        <v>69</v>
      </c>
      <c r="B56" s="31">
        <v>17</v>
      </c>
      <c r="D56" s="3" t="str">
        <f t="shared" si="0"/>
        <v>Plateau</v>
      </c>
      <c r="E56" s="31">
        <v>207</v>
      </c>
    </row>
    <row r="57" spans="1:5" hidden="1" x14ac:dyDescent="0.2">
      <c r="A57" s="3" t="s">
        <v>70</v>
      </c>
      <c r="B57" s="31">
        <v>23</v>
      </c>
      <c r="D57" s="3" t="str">
        <f t="shared" si="0"/>
        <v>Rivers</v>
      </c>
      <c r="E57" s="31">
        <v>319</v>
      </c>
    </row>
    <row r="58" spans="1:5" hidden="1" x14ac:dyDescent="0.2">
      <c r="A58" s="3" t="s">
        <v>71</v>
      </c>
      <c r="B58" s="31">
        <v>23</v>
      </c>
      <c r="D58" s="3" t="str">
        <f t="shared" si="0"/>
        <v>Sokoto</v>
      </c>
      <c r="E58" s="31">
        <v>244</v>
      </c>
    </row>
    <row r="59" spans="1:5" hidden="1" x14ac:dyDescent="0.2">
      <c r="A59" s="3" t="s">
        <v>72</v>
      </c>
      <c r="B59" s="31">
        <v>16</v>
      </c>
      <c r="D59" s="3" t="str">
        <f t="shared" si="0"/>
        <v>Taraba</v>
      </c>
      <c r="E59" s="31">
        <v>168</v>
      </c>
    </row>
    <row r="60" spans="1:5" hidden="1" x14ac:dyDescent="0.2">
      <c r="A60" s="3" t="s">
        <v>73</v>
      </c>
      <c r="B60" s="31">
        <v>17</v>
      </c>
      <c r="D60" s="3" t="str">
        <f t="shared" si="0"/>
        <v>Yobe</v>
      </c>
      <c r="E60" s="31">
        <v>178</v>
      </c>
    </row>
    <row r="61" spans="1:5" hidden="1" x14ac:dyDescent="0.2">
      <c r="A61" s="3" t="s">
        <v>74</v>
      </c>
      <c r="B61" s="31">
        <v>14</v>
      </c>
      <c r="D61" s="3" t="str">
        <f t="shared" si="0"/>
        <v>Zamfara</v>
      </c>
      <c r="E61" s="31">
        <v>147</v>
      </c>
    </row>
    <row r="62" spans="1:5" hidden="1" x14ac:dyDescent="0.2">
      <c r="A62" s="3" t="s">
        <v>75</v>
      </c>
      <c r="B62" s="31">
        <v>6</v>
      </c>
      <c r="D62" s="3" t="str">
        <f t="shared" si="0"/>
        <v>Abuja/FCT</v>
      </c>
      <c r="E62" s="31">
        <v>62</v>
      </c>
    </row>
    <row r="63" spans="1:5" hidden="1" x14ac:dyDescent="0.2">
      <c r="E63" s="33"/>
    </row>
  </sheetData>
  <sheetProtection algorithmName="SHA-512" hashValue="DbSETPEjYgKVW6WB5ZFnFYXbJ5Pk+wXYy9wBjLLm1TDynkmI4er/LmLtWjc5tvcM5xiKXp3dk5Ppu8UKzGwhSA==" saltValue="YL98w6iGQ9Nlm/dpvsMJzw==" spinCount="100000" sheet="1" objects="1" scenarios="1" selectLockedCells="1"/>
  <dataValidations xWindow="409" yWindow="421" count="2">
    <dataValidation type="list" allowBlank="1" showInputMessage="1" showErrorMessage="1" errorTitle="FYI" error="Select the name of your state using the dropdown" sqref="B2" xr:uid="{1ABD6347-F2B4-49A9-B3BA-7E94253C3A12}">
      <formula1>$A$26:$A$62</formula1>
    </dataValidation>
    <dataValidation type="date" allowBlank="1" showInputMessage="1" showErrorMessage="1" errorTitle="Completion date" error="Enter completion data in format (dd/mm/yyyy)" sqref="B6" xr:uid="{E043A2CC-7429-4F8D-80CD-9AC6331958B8}">
      <formula1>46023</formula1>
      <formula2>47453</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BFFBF"/>
    <pageSetUpPr fitToPage="1"/>
  </sheetPr>
  <dimension ref="A2:N37"/>
  <sheetViews>
    <sheetView tabSelected="1" view="pageBreakPreview" topLeftCell="E4" zoomScale="96" zoomScaleNormal="100" zoomScaleSheetLayoutView="96" workbookViewId="0">
      <selection activeCell="K36" sqref="K36"/>
    </sheetView>
  </sheetViews>
  <sheetFormatPr defaultColWidth="8.875" defaultRowHeight="15" x14ac:dyDescent="0.2"/>
  <cols>
    <col min="2" max="2" width="27.0390625" customWidth="1"/>
    <col min="3" max="3" width="47.21484375" customWidth="1"/>
    <col min="4" max="4" width="13.44921875" customWidth="1"/>
    <col min="5" max="5" width="31.609375" customWidth="1"/>
    <col min="6" max="6" width="8.33984375" bestFit="1" customWidth="1"/>
    <col min="7" max="7" width="9.01171875" customWidth="1"/>
    <col min="8" max="8" width="9.953125" customWidth="1"/>
    <col min="9" max="9" width="12.10546875" customWidth="1"/>
    <col min="10" max="10" width="15.33203125" customWidth="1"/>
    <col min="11" max="11" width="14.125" customWidth="1"/>
    <col min="12" max="12" width="12.5078125" customWidth="1"/>
    <col min="13" max="13" width="12.10546875" customWidth="1"/>
    <col min="14" max="14" width="13.046875" customWidth="1"/>
  </cols>
  <sheetData>
    <row r="2" spans="1:14" x14ac:dyDescent="0.2">
      <c r="B2" s="9" t="str">
        <f>State_Name_Date!B2</f>
        <v>Osun</v>
      </c>
      <c r="C2" t="s">
        <v>85</v>
      </c>
    </row>
    <row r="3" spans="1:14" x14ac:dyDescent="0.2">
      <c r="B3" s="9" t="s">
        <v>81</v>
      </c>
      <c r="C3" s="10">
        <f>State_Name_Date!B6</f>
        <v>46084</v>
      </c>
      <c r="M3" s="42"/>
      <c r="N3" s="42"/>
    </row>
    <row r="4" spans="1:14" ht="105.6" customHeight="1" x14ac:dyDescent="0.2">
      <c r="A4" s="1" t="s">
        <v>152</v>
      </c>
      <c r="B4" s="45" t="s">
        <v>12</v>
      </c>
      <c r="C4" s="5" t="s">
        <v>13</v>
      </c>
      <c r="D4" s="6" t="s">
        <v>14</v>
      </c>
      <c r="E4" s="6" t="s">
        <v>83</v>
      </c>
      <c r="F4" s="2" t="s">
        <v>33</v>
      </c>
      <c r="G4" s="8" t="s">
        <v>79</v>
      </c>
      <c r="H4" s="4" t="s">
        <v>76</v>
      </c>
      <c r="I4" s="8" t="s">
        <v>167</v>
      </c>
      <c r="J4" s="4" t="s">
        <v>78</v>
      </c>
      <c r="K4" s="11" t="s">
        <v>164</v>
      </c>
      <c r="L4" s="11" t="s">
        <v>161</v>
      </c>
      <c r="M4" s="11" t="s">
        <v>165</v>
      </c>
      <c r="N4" s="11" t="s">
        <v>32</v>
      </c>
    </row>
    <row r="5" spans="1:14" x14ac:dyDescent="0.2">
      <c r="A5" s="3">
        <f>'HRH Requirements Master'!A2</f>
        <v>1</v>
      </c>
      <c r="B5" s="46" t="str">
        <f>'HRH Requirements Master'!B2</f>
        <v>BeMONC (PHC)</v>
      </c>
      <c r="C5" s="7" t="str">
        <f>'HRH Requirements Master'!C2</f>
        <v>Nurse/Midwife</v>
      </c>
      <c r="D5" s="3">
        <f>'HRH Requirements Master'!D2</f>
        <v>4</v>
      </c>
      <c r="E5" s="3" t="str">
        <f>'HRH Requirements Master'!E2</f>
        <v>2 per shift recommended</v>
      </c>
      <c r="F5" s="3" t="str">
        <f>'HRH Requirements Master'!F2</f>
        <v>Per ward</v>
      </c>
      <c r="G5" s="3">
        <f>State_Name_Date!$B$4</f>
        <v>330</v>
      </c>
      <c r="H5" s="19">
        <f t="shared" ref="H5" si="0">D5*G5</f>
        <v>1320</v>
      </c>
      <c r="I5" s="38">
        <v>152</v>
      </c>
      <c r="J5" s="15">
        <f t="shared" ref="J5:J33" si="1">I5-H5</f>
        <v>-1168</v>
      </c>
      <c r="K5" s="41">
        <v>0.15</v>
      </c>
      <c r="L5" s="41">
        <v>0.35</v>
      </c>
      <c r="M5" s="41">
        <v>0.5</v>
      </c>
      <c r="N5" s="15">
        <f t="shared" ref="N5:N36" si="2">J5-(K5*J5)-(L5*J5)-(M5*J5)</f>
        <v>0</v>
      </c>
    </row>
    <row r="6" spans="1:14" x14ac:dyDescent="0.2">
      <c r="A6" s="3">
        <f>'HRH Requirements Master'!A3</f>
        <v>2</v>
      </c>
      <c r="B6" s="46" t="str">
        <f>'HRH Requirements Master'!B3</f>
        <v>BeMONC (PHC)</v>
      </c>
      <c r="C6" s="7" t="str">
        <f>'HRH Requirements Master'!C3</f>
        <v>Community Health Officers (CHO)</v>
      </c>
      <c r="D6" s="3">
        <f>'HRH Requirements Master'!D3</f>
        <v>2</v>
      </c>
      <c r="E6" s="3" t="str">
        <f>'HRH Requirements Master'!E3</f>
        <v>Head of facility support</v>
      </c>
      <c r="F6" s="3" t="str">
        <f>'HRH Requirements Master'!F3</f>
        <v>Per ward</v>
      </c>
      <c r="G6" s="3">
        <f>State_Name_Date!$B$4</f>
        <v>330</v>
      </c>
      <c r="H6" s="19">
        <f t="shared" ref="H6:H29" si="3">D6*G6</f>
        <v>660</v>
      </c>
      <c r="I6" s="38">
        <v>336</v>
      </c>
      <c r="J6" s="15">
        <f t="shared" si="1"/>
        <v>-324</v>
      </c>
      <c r="K6" s="41">
        <v>0.24</v>
      </c>
      <c r="L6" s="41">
        <v>0.36</v>
      </c>
      <c r="M6" s="41">
        <v>0.4</v>
      </c>
      <c r="N6" s="15">
        <f t="shared" si="2"/>
        <v>0</v>
      </c>
    </row>
    <row r="7" spans="1:14" x14ac:dyDescent="0.2">
      <c r="A7" s="3">
        <f>'HRH Requirements Master'!A4</f>
        <v>3</v>
      </c>
      <c r="B7" s="46" t="str">
        <f>'HRH Requirements Master'!B4</f>
        <v>BeMONC (PHC)</v>
      </c>
      <c r="C7" s="7" t="str">
        <f>'HRH Requirements Master'!C4</f>
        <v>Community Health Extension Workers (CHEW)</v>
      </c>
      <c r="D7" s="3">
        <f>'HRH Requirements Master'!D4</f>
        <v>2</v>
      </c>
      <c r="E7" s="3" t="str">
        <f>'HRH Requirements Master'!E4</f>
        <v>Shift coverage</v>
      </c>
      <c r="F7" s="3" t="str">
        <f>'HRH Requirements Master'!F4</f>
        <v>Per ward</v>
      </c>
      <c r="G7" s="3">
        <f>State_Name_Date!$B$4</f>
        <v>330</v>
      </c>
      <c r="H7" s="19">
        <f t="shared" si="3"/>
        <v>660</v>
      </c>
      <c r="I7" s="38">
        <v>382</v>
      </c>
      <c r="J7" s="15">
        <f t="shared" si="1"/>
        <v>-278</v>
      </c>
      <c r="K7" s="41">
        <v>0.22</v>
      </c>
      <c r="L7" s="41">
        <v>0.35</v>
      </c>
      <c r="M7" s="41">
        <v>0.43</v>
      </c>
      <c r="N7" s="15">
        <f t="shared" si="2"/>
        <v>0</v>
      </c>
    </row>
    <row r="8" spans="1:14" ht="19.5" customHeight="1" x14ac:dyDescent="0.2">
      <c r="A8" s="3">
        <f>'HRH Requirements Master'!A5</f>
        <v>4</v>
      </c>
      <c r="B8" s="46" t="str">
        <f>'HRH Requirements Master'!B5</f>
        <v>BeMONC (PHC)</v>
      </c>
      <c r="C8" s="7" t="str">
        <f>'HRH Requirements Master'!C5</f>
        <v>Junior Community Health Extension Workers (JCHEW)</v>
      </c>
      <c r="D8" s="3">
        <f>'HRH Requirements Master'!D5</f>
        <v>4</v>
      </c>
      <c r="E8" s="3" t="str">
        <f>'HRH Requirements Master'!E5</f>
        <v>Support staff</v>
      </c>
      <c r="F8" s="3" t="str">
        <f>'HRH Requirements Master'!F5</f>
        <v>Per ward</v>
      </c>
      <c r="G8" s="3">
        <f>State_Name_Date!$B$4</f>
        <v>330</v>
      </c>
      <c r="H8" s="19">
        <f t="shared" si="3"/>
        <v>1320</v>
      </c>
      <c r="I8" s="38">
        <v>108</v>
      </c>
      <c r="J8" s="15">
        <f t="shared" si="1"/>
        <v>-1212</v>
      </c>
      <c r="K8" s="41">
        <v>0.15</v>
      </c>
      <c r="L8" s="41">
        <v>0.4</v>
      </c>
      <c r="M8" s="41">
        <v>0.45</v>
      </c>
      <c r="N8" s="15">
        <f t="shared" si="2"/>
        <v>0</v>
      </c>
    </row>
    <row r="9" spans="1:14" x14ac:dyDescent="0.2">
      <c r="A9" s="3">
        <f>'HRH Requirements Master'!A6</f>
        <v>5</v>
      </c>
      <c r="B9" s="46" t="str">
        <f>'HRH Requirements Master'!B6</f>
        <v>BeMONC (PHC)</v>
      </c>
      <c r="C9" s="7" t="str">
        <f>'HRH Requirements Master'!C6</f>
        <v>Health Attendant/Assistant</v>
      </c>
      <c r="D9" s="3">
        <f>'HRH Requirements Master'!D6</f>
        <v>2</v>
      </c>
      <c r="E9" s="3" t="str">
        <f>'HRH Requirements Master'!E6</f>
        <v>Support staff</v>
      </c>
      <c r="F9" s="3" t="str">
        <f>'HRH Requirements Master'!F6</f>
        <v>Per ward</v>
      </c>
      <c r="G9" s="3">
        <f>State_Name_Date!$B$4</f>
        <v>330</v>
      </c>
      <c r="H9" s="19">
        <f t="shared" si="3"/>
        <v>660</v>
      </c>
      <c r="I9" s="38">
        <v>450</v>
      </c>
      <c r="J9" s="15">
        <f t="shared" si="1"/>
        <v>-210</v>
      </c>
      <c r="K9" s="41">
        <v>0.24</v>
      </c>
      <c r="L9" s="41">
        <v>0.36</v>
      </c>
      <c r="M9" s="41">
        <v>0.4</v>
      </c>
      <c r="N9" s="15">
        <f t="shared" si="2"/>
        <v>0</v>
      </c>
    </row>
    <row r="10" spans="1:14" x14ac:dyDescent="0.2">
      <c r="A10" s="3">
        <f>'HRH Requirements Master'!A7</f>
        <v>6</v>
      </c>
      <c r="B10" s="46" t="str">
        <f>'HRH Requirements Master'!B7</f>
        <v>BeMONC (PHC)</v>
      </c>
      <c r="C10" s="7" t="str">
        <f>'HRH Requirements Master'!C7</f>
        <v>Security Personnel</v>
      </c>
      <c r="D10" s="3">
        <f>'HRH Requirements Master'!D7</f>
        <v>1</v>
      </c>
      <c r="E10" s="3" t="str">
        <f>'HRH Requirements Master'!E7</f>
        <v>Support staff</v>
      </c>
      <c r="F10" s="3" t="str">
        <f>'HRH Requirements Master'!F7</f>
        <v>Per ward</v>
      </c>
      <c r="G10" s="3">
        <f>State_Name_Date!$B$4</f>
        <v>330</v>
      </c>
      <c r="H10" s="19">
        <f t="shared" si="3"/>
        <v>330</v>
      </c>
      <c r="I10" s="38">
        <v>0</v>
      </c>
      <c r="J10" s="15">
        <f t="shared" si="1"/>
        <v>-330</v>
      </c>
      <c r="K10" s="41">
        <v>0.25</v>
      </c>
      <c r="L10" s="41">
        <v>0.35</v>
      </c>
      <c r="M10" s="41">
        <v>0.4</v>
      </c>
      <c r="N10" s="15">
        <f t="shared" si="2"/>
        <v>0</v>
      </c>
    </row>
    <row r="11" spans="1:14" ht="27.75" x14ac:dyDescent="0.2">
      <c r="A11" s="3">
        <f>'HRH Requirements Master'!A8</f>
        <v>7</v>
      </c>
      <c r="B11" s="46" t="str">
        <f>'HRH Requirements Master'!B8</f>
        <v>CeMONC (General Hospital)</v>
      </c>
      <c r="C11" s="7" t="str">
        <f>'HRH Requirements Master'!C8</f>
        <v>Obstetrician/Gynecologist or Obstetric Surgery Skilled Medical Officer</v>
      </c>
      <c r="D11" s="3">
        <f>'HRH Requirements Master'!D8</f>
        <v>1</v>
      </c>
      <c r="E11" s="3" t="str">
        <f>'HRH Requirements Master'!E8</f>
        <v>1 per 800–1,000 deliveries/year</v>
      </c>
      <c r="F11" s="3" t="str">
        <f>'HRH Requirements Master'!F8</f>
        <v>Per LGA</v>
      </c>
      <c r="G11" s="3">
        <f>State_Name_Date!$B$3</f>
        <v>30</v>
      </c>
      <c r="H11" s="19">
        <f t="shared" si="3"/>
        <v>30</v>
      </c>
      <c r="I11" s="38">
        <v>2</v>
      </c>
      <c r="J11" s="15">
        <f t="shared" si="1"/>
        <v>-28</v>
      </c>
      <c r="K11" s="41">
        <v>0.45</v>
      </c>
      <c r="L11" s="41">
        <v>0.2</v>
      </c>
      <c r="M11" s="41">
        <v>0.35</v>
      </c>
      <c r="N11" s="15">
        <f t="shared" si="2"/>
        <v>0</v>
      </c>
    </row>
    <row r="12" spans="1:14" x14ac:dyDescent="0.2">
      <c r="A12" s="3">
        <f>'HRH Requirements Master'!A9</f>
        <v>8</v>
      </c>
      <c r="B12" s="46" t="str">
        <f>'HRH Requirements Master'!B9</f>
        <v>CeMONC (General Hospital)</v>
      </c>
      <c r="C12" s="7" t="str">
        <f>'HRH Requirements Master'!C9</f>
        <v>Anaesthesiologist / Nurse Anaesthetist</v>
      </c>
      <c r="D12" s="3">
        <f>'HRH Requirements Master'!D9</f>
        <v>1</v>
      </c>
      <c r="E12" s="3" t="str">
        <f>'HRH Requirements Master'!E9</f>
        <v>1 per 1,000 deliveries/year</v>
      </c>
      <c r="F12" s="3" t="str">
        <f>'HRH Requirements Master'!F9</f>
        <v>Per LGA</v>
      </c>
      <c r="G12" s="3">
        <f>State_Name_Date!$B$3</f>
        <v>30</v>
      </c>
      <c r="H12" s="19">
        <f t="shared" si="3"/>
        <v>30</v>
      </c>
      <c r="I12" s="38">
        <v>9</v>
      </c>
      <c r="J12" s="15">
        <f t="shared" si="1"/>
        <v>-21</v>
      </c>
      <c r="K12" s="41">
        <v>0.2</v>
      </c>
      <c r="L12" s="41">
        <v>0.4</v>
      </c>
      <c r="M12" s="41">
        <v>0.4</v>
      </c>
      <c r="N12" s="15">
        <f t="shared" si="2"/>
        <v>0</v>
      </c>
    </row>
    <row r="13" spans="1:14" x14ac:dyDescent="0.2">
      <c r="A13" s="3">
        <f>'HRH Requirements Master'!A10</f>
        <v>9</v>
      </c>
      <c r="B13" s="46" t="str">
        <f>'HRH Requirements Master'!B10</f>
        <v>CeMONC (General Hospital)</v>
      </c>
      <c r="C13" s="7" t="str">
        <f>'HRH Requirements Master'!C10</f>
        <v>Theatre nurses</v>
      </c>
      <c r="D13" s="3">
        <f>'HRH Requirements Master'!D10</f>
        <v>4</v>
      </c>
      <c r="E13" s="3" t="str">
        <f>'HRH Requirements Master'!E10</f>
        <v>2 per shift recommended</v>
      </c>
      <c r="F13" s="3" t="str">
        <f>'HRH Requirements Master'!F10</f>
        <v>Per LGA</v>
      </c>
      <c r="G13" s="3">
        <f>State_Name_Date!$B$3</f>
        <v>30</v>
      </c>
      <c r="H13" s="19">
        <f t="shared" si="3"/>
        <v>120</v>
      </c>
      <c r="I13" s="38">
        <v>21</v>
      </c>
      <c r="J13" s="15">
        <f t="shared" si="1"/>
        <v>-99</v>
      </c>
      <c r="K13" s="41">
        <v>0.25</v>
      </c>
      <c r="L13" s="41">
        <v>0.35</v>
      </c>
      <c r="M13" s="41">
        <v>0.4</v>
      </c>
      <c r="N13" s="15">
        <f t="shared" si="2"/>
        <v>0</v>
      </c>
    </row>
    <row r="14" spans="1:14" x14ac:dyDescent="0.2">
      <c r="A14" s="3">
        <f>'HRH Requirements Master'!A11</f>
        <v>10</v>
      </c>
      <c r="B14" s="46" t="str">
        <f>'HRH Requirements Master'!B11</f>
        <v>CeMONC (General Hospital)</v>
      </c>
      <c r="C14" s="7" t="str">
        <f>'HRH Requirements Master'!C11</f>
        <v>Theatre assistants</v>
      </c>
      <c r="D14" s="3">
        <f>'HRH Requirements Master'!D11</f>
        <v>2</v>
      </c>
      <c r="E14" s="3" t="str">
        <f>'HRH Requirements Master'!E11</f>
        <v>1 per shift recommended</v>
      </c>
      <c r="F14" s="3" t="str">
        <f>'HRH Requirements Master'!F11</f>
        <v>Per LGA</v>
      </c>
      <c r="G14" s="3">
        <f>State_Name_Date!$B$3</f>
        <v>30</v>
      </c>
      <c r="H14" s="19">
        <f t="shared" si="3"/>
        <v>60</v>
      </c>
      <c r="I14" s="38">
        <v>0</v>
      </c>
      <c r="J14" s="15">
        <f t="shared" si="1"/>
        <v>-60</v>
      </c>
      <c r="K14" s="41">
        <v>0.3</v>
      </c>
      <c r="L14" s="41">
        <v>0.4</v>
      </c>
      <c r="M14" s="41">
        <v>0.3</v>
      </c>
      <c r="N14" s="15">
        <f t="shared" si="2"/>
        <v>0</v>
      </c>
    </row>
    <row r="15" spans="1:14" x14ac:dyDescent="0.2">
      <c r="A15" s="3">
        <f>'HRH Requirements Master'!A12</f>
        <v>11</v>
      </c>
      <c r="B15" s="46" t="str">
        <f>'HRH Requirements Master'!B12</f>
        <v>CeMONC (General Hospital)</v>
      </c>
      <c r="C15" s="7" t="str">
        <f>'HRH Requirements Master'!C12</f>
        <v>Medical Officers</v>
      </c>
      <c r="D15" s="3">
        <f>'HRH Requirements Master'!D12</f>
        <v>6</v>
      </c>
      <c r="E15" s="3" t="str">
        <f>'HRH Requirements Master'!E12</f>
        <v>Based on 1,000 deliveries/year</v>
      </c>
      <c r="F15" s="3" t="str">
        <f>'HRH Requirements Master'!F12</f>
        <v>Per LGA</v>
      </c>
      <c r="G15" s="3">
        <f>State_Name_Date!$B$3</f>
        <v>30</v>
      </c>
      <c r="H15" s="19">
        <f t="shared" si="3"/>
        <v>180</v>
      </c>
      <c r="I15" s="38">
        <v>39</v>
      </c>
      <c r="J15" s="15">
        <f t="shared" si="1"/>
        <v>-141</v>
      </c>
      <c r="K15" s="41">
        <v>0.3</v>
      </c>
      <c r="L15" s="41">
        <v>0.3</v>
      </c>
      <c r="M15" s="41">
        <v>0.4</v>
      </c>
      <c r="N15" s="15">
        <f t="shared" si="2"/>
        <v>0</v>
      </c>
    </row>
    <row r="16" spans="1:14" x14ac:dyDescent="0.2">
      <c r="A16" s="3">
        <f>'HRH Requirements Master'!A13</f>
        <v>12</v>
      </c>
      <c r="B16" s="46" t="str">
        <f>'HRH Requirements Master'!B13</f>
        <v>CeMONC (General Hospital)</v>
      </c>
      <c r="C16" s="7" t="str">
        <f>'HRH Requirements Master'!C13</f>
        <v>Midwives</v>
      </c>
      <c r="D16" s="3">
        <f>'HRH Requirements Master'!D13</f>
        <v>10</v>
      </c>
      <c r="E16" s="3" t="str">
        <f>'HRH Requirements Master'!E13</f>
        <v>1 per 175–200 deliveries/year for labour ward, ANC, PNC, theatre, NICU support</v>
      </c>
      <c r="F16" s="3" t="str">
        <f>'HRH Requirements Master'!F13</f>
        <v>Per LGA</v>
      </c>
      <c r="G16" s="3">
        <f>State_Name_Date!$B$3</f>
        <v>30</v>
      </c>
      <c r="H16" s="19">
        <f t="shared" si="3"/>
        <v>300</v>
      </c>
      <c r="I16" s="38">
        <v>165</v>
      </c>
      <c r="J16" s="15">
        <f t="shared" si="1"/>
        <v>-135</v>
      </c>
      <c r="K16" s="41">
        <v>0.25</v>
      </c>
      <c r="L16" s="41">
        <v>0.35</v>
      </c>
      <c r="M16" s="41">
        <v>0.4</v>
      </c>
      <c r="N16" s="15">
        <f t="shared" si="2"/>
        <v>0</v>
      </c>
    </row>
    <row r="17" spans="1:14" x14ac:dyDescent="0.2">
      <c r="A17" s="3">
        <f>'HRH Requirements Master'!A14</f>
        <v>13</v>
      </c>
      <c r="B17" s="46" t="str">
        <f>'HRH Requirements Master'!B14</f>
        <v>CeMONC (General Hospital)</v>
      </c>
      <c r="C17" s="7" t="str">
        <f>'HRH Requirements Master'!C14</f>
        <v>Staff Nurses</v>
      </c>
      <c r="D17" s="3">
        <f>'HRH Requirements Master'!D14</f>
        <v>10</v>
      </c>
      <c r="E17" s="3" t="str">
        <f>'HRH Requirements Master'!E14</f>
        <v>1 per 6 in-patients (day); 1 per 10 in-patients (night)</v>
      </c>
      <c r="F17" s="3" t="str">
        <f>'HRH Requirements Master'!F14</f>
        <v>Per LGA</v>
      </c>
      <c r="G17" s="3">
        <f>State_Name_Date!$B$3</f>
        <v>30</v>
      </c>
      <c r="H17" s="19">
        <f t="shared" si="3"/>
        <v>300</v>
      </c>
      <c r="I17" s="38">
        <v>115</v>
      </c>
      <c r="J17" s="15">
        <f t="shared" si="1"/>
        <v>-185</v>
      </c>
      <c r="K17" s="41">
        <v>0.2</v>
      </c>
      <c r="L17" s="41">
        <v>0.4</v>
      </c>
      <c r="M17" s="41">
        <v>0.4</v>
      </c>
      <c r="N17" s="15">
        <f t="shared" si="2"/>
        <v>0</v>
      </c>
    </row>
    <row r="18" spans="1:14" x14ac:dyDescent="0.2">
      <c r="A18" s="3">
        <f>'HRH Requirements Master'!A15</f>
        <v>14</v>
      </c>
      <c r="B18" s="46" t="str">
        <f>'HRH Requirements Master'!B15</f>
        <v>CeMONC (General Hospital)</v>
      </c>
      <c r="C18" s="7" t="str">
        <f>'HRH Requirements Master'!C15</f>
        <v>Neonatal nurse</v>
      </c>
      <c r="D18" s="3">
        <f>'HRH Requirements Master'!D15</f>
        <v>2</v>
      </c>
      <c r="E18" s="3" t="str">
        <f>'HRH Requirements Master'!E15</f>
        <v>1 nurse per 4 sick newborns</v>
      </c>
      <c r="F18" s="3" t="str">
        <f>'HRH Requirements Master'!F15</f>
        <v>Per LGA</v>
      </c>
      <c r="G18" s="3">
        <f>State_Name_Date!$B$3</f>
        <v>30</v>
      </c>
      <c r="H18" s="19">
        <f t="shared" si="3"/>
        <v>60</v>
      </c>
      <c r="I18" s="38"/>
      <c r="J18" s="15">
        <f t="shared" si="1"/>
        <v>-60</v>
      </c>
      <c r="K18" s="41">
        <v>0.15</v>
      </c>
      <c r="L18" s="41">
        <v>0.35</v>
      </c>
      <c r="M18" s="41">
        <v>0.5</v>
      </c>
      <c r="N18" s="15">
        <f t="shared" si="2"/>
        <v>0</v>
      </c>
    </row>
    <row r="19" spans="1:14" x14ac:dyDescent="0.2">
      <c r="A19" s="3">
        <f>'HRH Requirements Master'!A16</f>
        <v>15</v>
      </c>
      <c r="B19" s="46" t="str">
        <f>'HRH Requirements Master'!B16</f>
        <v>CeMONC (General Hospital)</v>
      </c>
      <c r="C19" s="7" t="str">
        <f>'HRH Requirements Master'!C16</f>
        <v>Laboratory Scientist/Technician</v>
      </c>
      <c r="D19" s="3">
        <f>'HRH Requirements Master'!D16</f>
        <v>2</v>
      </c>
      <c r="E19" s="3" t="str">
        <f>'HRH Requirements Master'!E16</f>
        <v>1 per 25 in-patients/day</v>
      </c>
      <c r="F19" s="3" t="str">
        <f>'HRH Requirements Master'!F16</f>
        <v>Per LGA</v>
      </c>
      <c r="G19" s="3">
        <f>State_Name_Date!$B$3</f>
        <v>30</v>
      </c>
      <c r="H19" s="19">
        <f t="shared" si="3"/>
        <v>60</v>
      </c>
      <c r="I19" s="38">
        <v>39</v>
      </c>
      <c r="J19" s="15">
        <f t="shared" si="1"/>
        <v>-21</v>
      </c>
      <c r="K19" s="41">
        <v>1</v>
      </c>
      <c r="L19" s="41"/>
      <c r="M19" s="41"/>
      <c r="N19" s="15">
        <f t="shared" si="2"/>
        <v>0</v>
      </c>
    </row>
    <row r="20" spans="1:14" x14ac:dyDescent="0.2">
      <c r="A20" s="3">
        <f>'HRH Requirements Master'!A17</f>
        <v>16</v>
      </c>
      <c r="B20" s="46" t="str">
        <f>'HRH Requirements Master'!B17</f>
        <v>CeMONC (General Hospital)</v>
      </c>
      <c r="C20" s="7" t="str">
        <f>'HRH Requirements Master'!C17</f>
        <v>Blood bank staff</v>
      </c>
      <c r="D20" s="3">
        <f>'HRH Requirements Master'!D17</f>
        <v>2</v>
      </c>
      <c r="E20" s="3" t="str">
        <f>'HRH Requirements Master'!E17</f>
        <v>1 per shift recommended</v>
      </c>
      <c r="F20" s="3" t="str">
        <f>'HRH Requirements Master'!F17</f>
        <v>Per LGA</v>
      </c>
      <c r="G20" s="3">
        <f>State_Name_Date!$B$3</f>
        <v>30</v>
      </c>
      <c r="H20" s="19">
        <f t="shared" si="3"/>
        <v>60</v>
      </c>
      <c r="I20" s="38"/>
      <c r="J20" s="15">
        <f t="shared" si="1"/>
        <v>-60</v>
      </c>
      <c r="K20" s="41">
        <v>0.25</v>
      </c>
      <c r="L20" s="41">
        <v>0.45</v>
      </c>
      <c r="M20" s="41">
        <v>0.3</v>
      </c>
      <c r="N20" s="15">
        <f t="shared" si="2"/>
        <v>0</v>
      </c>
    </row>
    <row r="21" spans="1:14" x14ac:dyDescent="0.2">
      <c r="A21" s="3">
        <f>'HRH Requirements Master'!A18</f>
        <v>17</v>
      </c>
      <c r="B21" s="46" t="str">
        <f>'HRH Requirements Master'!B18</f>
        <v>CeMONC (General Hospital)</v>
      </c>
      <c r="C21" s="7" t="str">
        <f>'HRH Requirements Master'!C18</f>
        <v>Pharmacist</v>
      </c>
      <c r="D21" s="3">
        <f>'HRH Requirements Master'!D18</f>
        <v>2</v>
      </c>
      <c r="E21" s="3" t="str">
        <f>'HRH Requirements Master'!E18</f>
        <v>1 per 30 in-patients/day</v>
      </c>
      <c r="F21" s="3" t="str">
        <f>'HRH Requirements Master'!F18</f>
        <v>Per LGA</v>
      </c>
      <c r="G21" s="3">
        <f>State_Name_Date!$B$3</f>
        <v>30</v>
      </c>
      <c r="H21" s="19">
        <f t="shared" si="3"/>
        <v>60</v>
      </c>
      <c r="I21" s="38">
        <v>9</v>
      </c>
      <c r="J21" s="15">
        <f t="shared" si="1"/>
        <v>-51</v>
      </c>
      <c r="K21" s="41">
        <v>0.2</v>
      </c>
      <c r="L21" s="41">
        <v>0.3</v>
      </c>
      <c r="M21" s="41">
        <v>0.5</v>
      </c>
      <c r="N21" s="15">
        <f t="shared" si="2"/>
        <v>0</v>
      </c>
    </row>
    <row r="22" spans="1:14" x14ac:dyDescent="0.2">
      <c r="A22" s="3">
        <f>'HRH Requirements Master'!A19</f>
        <v>18</v>
      </c>
      <c r="B22" s="46" t="str">
        <f>'HRH Requirements Master'!B19</f>
        <v>CeMONC (General Hospital)</v>
      </c>
      <c r="C22" s="7" t="str">
        <f>'HRH Requirements Master'!C19</f>
        <v>Pharmacy Technician</v>
      </c>
      <c r="D22" s="3">
        <f>'HRH Requirements Master'!D19</f>
        <v>2</v>
      </c>
      <c r="E22" s="3" t="str">
        <f>'HRH Requirements Master'!E19</f>
        <v>1 per 30 in-patients/day</v>
      </c>
      <c r="F22" s="3" t="str">
        <f>'HRH Requirements Master'!F19</f>
        <v>Per LGA</v>
      </c>
      <c r="G22" s="3">
        <f>State_Name_Date!$B$3</f>
        <v>30</v>
      </c>
      <c r="H22" s="19">
        <f t="shared" si="3"/>
        <v>60</v>
      </c>
      <c r="I22" s="38">
        <v>35</v>
      </c>
      <c r="J22" s="15">
        <f t="shared" si="1"/>
        <v>-25</v>
      </c>
      <c r="K22" s="41">
        <v>0.4</v>
      </c>
      <c r="L22" s="41">
        <v>0.6</v>
      </c>
      <c r="M22" s="41"/>
      <c r="N22" s="15">
        <f t="shared" si="2"/>
        <v>0</v>
      </c>
    </row>
    <row r="23" spans="1:14" x14ac:dyDescent="0.2">
      <c r="A23" s="3">
        <f>'HRH Requirements Master'!A20</f>
        <v>19</v>
      </c>
      <c r="B23" s="46" t="str">
        <f>'HRH Requirements Master'!B20</f>
        <v>CeMONC (General Hospital)</v>
      </c>
      <c r="C23" s="7" t="str">
        <f>'HRH Requirements Master'!C20</f>
        <v>Hospital Assistants</v>
      </c>
      <c r="D23" s="3">
        <f>'HRH Requirements Master'!D20</f>
        <v>4</v>
      </c>
      <c r="E23" s="3" t="str">
        <f>'HRH Requirements Master'!E20</f>
        <v>1 per 10 in-patients</v>
      </c>
      <c r="F23" s="3" t="str">
        <f>'HRH Requirements Master'!F20</f>
        <v>Per LGA</v>
      </c>
      <c r="G23" s="3">
        <f>State_Name_Date!$B$3</f>
        <v>30</v>
      </c>
      <c r="H23" s="19">
        <f t="shared" si="3"/>
        <v>120</v>
      </c>
      <c r="I23" s="38">
        <v>48</v>
      </c>
      <c r="J23" s="15">
        <f t="shared" si="1"/>
        <v>-72</v>
      </c>
      <c r="K23" s="41">
        <v>0.2</v>
      </c>
      <c r="L23" s="41">
        <v>0.4</v>
      </c>
      <c r="M23" s="41">
        <v>0.4</v>
      </c>
      <c r="N23" s="15">
        <f t="shared" si="2"/>
        <v>0</v>
      </c>
    </row>
    <row r="24" spans="1:14" x14ac:dyDescent="0.2">
      <c r="A24" s="3">
        <f>'HRH Requirements Master'!A21</f>
        <v>20</v>
      </c>
      <c r="B24" s="46" t="str">
        <f>'HRH Requirements Master'!B21</f>
        <v>CeMONC (General Hospital)</v>
      </c>
      <c r="C24" s="7" t="str">
        <f>'HRH Requirements Master'!C21</f>
        <v>Administrative/Secretarial Staff</v>
      </c>
      <c r="D24" s="3">
        <f>'HRH Requirements Master'!D21</f>
        <v>2</v>
      </c>
      <c r="E24" s="3" t="str">
        <f>'HRH Requirements Master'!E21</f>
        <v>Administrative Support</v>
      </c>
      <c r="F24" s="3" t="str">
        <f>'HRH Requirements Master'!F21</f>
        <v>Per LGA</v>
      </c>
      <c r="G24" s="3">
        <f>State_Name_Date!$B$3</f>
        <v>30</v>
      </c>
      <c r="H24" s="19">
        <f t="shared" si="3"/>
        <v>60</v>
      </c>
      <c r="I24" s="38"/>
      <c r="J24" s="15">
        <f t="shared" si="1"/>
        <v>-60</v>
      </c>
      <c r="K24" s="41">
        <v>0.15</v>
      </c>
      <c r="L24" s="41">
        <v>0.25</v>
      </c>
      <c r="M24" s="41">
        <v>0.6</v>
      </c>
      <c r="N24" s="15">
        <f t="shared" si="2"/>
        <v>0</v>
      </c>
    </row>
    <row r="25" spans="1:14" x14ac:dyDescent="0.2">
      <c r="A25" s="3">
        <f>'HRH Requirements Master'!A22</f>
        <v>21</v>
      </c>
      <c r="B25" s="46" t="str">
        <f>'HRH Requirements Master'!B22</f>
        <v>CeMONC (General Hospital)</v>
      </c>
      <c r="C25" s="7" t="str">
        <f>'HRH Requirements Master'!C22</f>
        <v>Medical Records Staff</v>
      </c>
      <c r="D25" s="3">
        <f>'HRH Requirements Master'!D22</f>
        <v>2</v>
      </c>
      <c r="E25" s="3" t="str">
        <f>'HRH Requirements Master'!E22</f>
        <v>1 per 30 outpatient visits/day</v>
      </c>
      <c r="F25" s="3" t="str">
        <f>'HRH Requirements Master'!F22</f>
        <v>Per LGA</v>
      </c>
      <c r="G25" s="3">
        <f>State_Name_Date!$B$3</f>
        <v>30</v>
      </c>
      <c r="H25" s="19">
        <f t="shared" si="3"/>
        <v>60</v>
      </c>
      <c r="I25" s="38">
        <v>60</v>
      </c>
      <c r="J25" s="15">
        <f t="shared" si="1"/>
        <v>0</v>
      </c>
      <c r="K25" s="41"/>
      <c r="L25" s="41"/>
      <c r="M25" s="41"/>
      <c r="N25" s="15">
        <f t="shared" si="2"/>
        <v>0</v>
      </c>
    </row>
    <row r="26" spans="1:14" x14ac:dyDescent="0.2">
      <c r="A26" s="3">
        <f>'HRH Requirements Master'!A23</f>
        <v>22</v>
      </c>
      <c r="B26" s="46" t="str">
        <f>'HRH Requirements Master'!B23</f>
        <v>CeMONC (General Hospital)</v>
      </c>
      <c r="C26" s="7" t="str">
        <f>'HRH Requirements Master'!C23</f>
        <v>Laundry Staff</v>
      </c>
      <c r="D26" s="3">
        <f>'HRH Requirements Master'!D23</f>
        <v>2</v>
      </c>
      <c r="E26" s="3" t="str">
        <f>'HRH Requirements Master'!E23</f>
        <v>1 per 20 beds</v>
      </c>
      <c r="F26" s="3" t="str">
        <f>'HRH Requirements Master'!F23</f>
        <v>Per LGA</v>
      </c>
      <c r="G26" s="3">
        <f>State_Name_Date!$B$3</f>
        <v>30</v>
      </c>
      <c r="H26" s="19">
        <f t="shared" si="3"/>
        <v>60</v>
      </c>
      <c r="I26" s="38">
        <v>15</v>
      </c>
      <c r="J26" s="15">
        <f t="shared" si="1"/>
        <v>-45</v>
      </c>
      <c r="K26" s="41">
        <v>0.15</v>
      </c>
      <c r="L26" s="41">
        <v>0.25</v>
      </c>
      <c r="M26" s="41">
        <v>0.6</v>
      </c>
      <c r="N26" s="15">
        <f t="shared" si="2"/>
        <v>0</v>
      </c>
    </row>
    <row r="27" spans="1:14" x14ac:dyDescent="0.2">
      <c r="A27" s="3">
        <f>'HRH Requirements Master'!A24</f>
        <v>23</v>
      </c>
      <c r="B27" s="46" t="str">
        <f>'HRH Requirements Master'!B24</f>
        <v>CeMONC (General Hospital)</v>
      </c>
      <c r="C27" s="7" t="str">
        <f>'HRH Requirements Master'!C24</f>
        <v>Medical Janitorial/Cleaning Staff</v>
      </c>
      <c r="D27" s="3">
        <f>'HRH Requirements Master'!D24</f>
        <v>6</v>
      </c>
      <c r="E27" s="3" t="str">
        <f>'HRH Requirements Master'!E24</f>
        <v>1 per 15 beds (24-hour rotation)</v>
      </c>
      <c r="F27" s="3" t="str">
        <f>'HRH Requirements Master'!F24</f>
        <v>Per LGA</v>
      </c>
      <c r="G27" s="3">
        <f>State_Name_Date!$B$3</f>
        <v>30</v>
      </c>
      <c r="H27" s="19">
        <f t="shared" si="3"/>
        <v>180</v>
      </c>
      <c r="I27" s="38">
        <v>48</v>
      </c>
      <c r="J27" s="15">
        <f t="shared" si="1"/>
        <v>-132</v>
      </c>
      <c r="K27" s="41">
        <v>0.25</v>
      </c>
      <c r="L27" s="41">
        <v>0.35</v>
      </c>
      <c r="M27" s="41">
        <v>0.4</v>
      </c>
      <c r="N27" s="15">
        <f t="shared" si="2"/>
        <v>0</v>
      </c>
    </row>
    <row r="28" spans="1:14" x14ac:dyDescent="0.2">
      <c r="A28" s="3">
        <f>'HRH Requirements Master'!A25</f>
        <v>24</v>
      </c>
      <c r="B28" s="46" t="str">
        <f>'HRH Requirements Master'!B25</f>
        <v>CeMONC (General Hospital)</v>
      </c>
      <c r="C28" s="7" t="str">
        <f>'HRH Requirements Master'!C25</f>
        <v>Catering Staff</v>
      </c>
      <c r="D28" s="3">
        <f>'HRH Requirements Master'!D25</f>
        <v>2</v>
      </c>
      <c r="E28" s="3" t="str">
        <f>'HRH Requirements Master'!E25</f>
        <v>1 per 25 in-patients/day</v>
      </c>
      <c r="F28" s="3" t="str">
        <f>'HRH Requirements Master'!F25</f>
        <v>Per LGA</v>
      </c>
      <c r="G28" s="3">
        <f>State_Name_Date!$B$3</f>
        <v>30</v>
      </c>
      <c r="H28" s="19">
        <f t="shared" si="3"/>
        <v>60</v>
      </c>
      <c r="I28" s="38">
        <v>10</v>
      </c>
      <c r="J28" s="15">
        <f t="shared" si="1"/>
        <v>-50</v>
      </c>
      <c r="K28" s="41">
        <v>0.6</v>
      </c>
      <c r="L28" s="41">
        <v>0.2</v>
      </c>
      <c r="M28" s="41">
        <v>0.2</v>
      </c>
      <c r="N28" s="15">
        <f t="shared" si="2"/>
        <v>0</v>
      </c>
    </row>
    <row r="29" spans="1:14" x14ac:dyDescent="0.2">
      <c r="A29" s="3">
        <f>'HRH Requirements Master'!A26</f>
        <v>25</v>
      </c>
      <c r="B29" s="46" t="str">
        <f>'HRH Requirements Master'!B26</f>
        <v>CeMONC (General Hospital)</v>
      </c>
      <c r="C29" s="7" t="str">
        <f>'HRH Requirements Master'!C26</f>
        <v>Biomedical Technicians</v>
      </c>
      <c r="D29" s="3">
        <f>'HRH Requirements Master'!D26</f>
        <v>2</v>
      </c>
      <c r="E29" s="3" t="str">
        <f>'HRH Requirements Master'!E26</f>
        <v>1 per 50 functional equipment units</v>
      </c>
      <c r="F29" s="3" t="str">
        <f>'HRH Requirements Master'!F26</f>
        <v>Per LGA</v>
      </c>
      <c r="G29" s="3">
        <f>State_Name_Date!$B$3</f>
        <v>30</v>
      </c>
      <c r="H29" s="19">
        <f t="shared" si="3"/>
        <v>60</v>
      </c>
      <c r="I29" s="38">
        <v>1</v>
      </c>
      <c r="J29" s="15">
        <f t="shared" si="1"/>
        <v>-59</v>
      </c>
      <c r="K29" s="41">
        <v>0.25</v>
      </c>
      <c r="L29" s="41">
        <v>0.35</v>
      </c>
      <c r="M29" s="41">
        <v>0.4</v>
      </c>
      <c r="N29" s="15">
        <f t="shared" si="2"/>
        <v>0</v>
      </c>
    </row>
    <row r="30" spans="1:14" x14ac:dyDescent="0.2">
      <c r="A30" s="3">
        <f>'HRH Requirements Master'!A27</f>
        <v>26</v>
      </c>
      <c r="B30" s="46" t="str">
        <f>'HRH Requirements Master'!B27</f>
        <v>CeMONC (General Hospital)</v>
      </c>
      <c r="C30" s="7" t="str">
        <f>'HRH Requirements Master'!C27</f>
        <v>X-ray Technicians</v>
      </c>
      <c r="D30" s="3">
        <f>'HRH Requirements Master'!D27</f>
        <v>2</v>
      </c>
      <c r="E30" s="3" t="str">
        <f>'HRH Requirements Master'!E27</f>
        <v>1 per 40 imaging procedures/day</v>
      </c>
      <c r="F30" s="3" t="str">
        <f>'HRH Requirements Master'!F27</f>
        <v>Per LGA</v>
      </c>
      <c r="G30" s="3">
        <f>State_Name_Date!$B$3</f>
        <v>30</v>
      </c>
      <c r="H30" s="20">
        <f t="shared" ref="H30:H33" si="4">D30*G30</f>
        <v>60</v>
      </c>
      <c r="I30" s="38">
        <v>1</v>
      </c>
      <c r="J30" s="15">
        <f t="shared" si="1"/>
        <v>-59</v>
      </c>
      <c r="K30" s="41">
        <v>0.3</v>
      </c>
      <c r="L30" s="41">
        <v>0.3</v>
      </c>
      <c r="M30" s="41">
        <v>0.4</v>
      </c>
      <c r="N30" s="15">
        <f t="shared" si="2"/>
        <v>0</v>
      </c>
    </row>
    <row r="31" spans="1:14" x14ac:dyDescent="0.2">
      <c r="A31" s="3">
        <f>'HRH Requirements Master'!A28</f>
        <v>27</v>
      </c>
      <c r="B31" s="46" t="str">
        <f>'HRH Requirements Master'!B28</f>
        <v>CeMONC (General Hospital)</v>
      </c>
      <c r="C31" s="7" t="str">
        <f>'HRH Requirements Master'!C28</f>
        <v>Ambulance Driver</v>
      </c>
      <c r="D31" s="3">
        <f>'HRH Requirements Master'!D28</f>
        <v>2</v>
      </c>
      <c r="E31" s="3" t="str">
        <f>'HRH Requirements Master'!E28</f>
        <v>To cover 24/7</v>
      </c>
      <c r="F31" s="3" t="str">
        <f>'HRH Requirements Master'!F28</f>
        <v>Per LGA</v>
      </c>
      <c r="G31" s="3">
        <f>State_Name_Date!$B$3</f>
        <v>30</v>
      </c>
      <c r="H31" s="20">
        <f t="shared" si="4"/>
        <v>60</v>
      </c>
      <c r="I31" s="38">
        <v>28</v>
      </c>
      <c r="J31" s="15">
        <f t="shared" si="1"/>
        <v>-32</v>
      </c>
      <c r="K31" s="41">
        <v>0.5</v>
      </c>
      <c r="L31" s="41">
        <v>0.25</v>
      </c>
      <c r="M31" s="41">
        <v>0.25</v>
      </c>
      <c r="N31" s="15">
        <f t="shared" si="2"/>
        <v>0</v>
      </c>
    </row>
    <row r="32" spans="1:14" x14ac:dyDescent="0.2">
      <c r="A32" s="3">
        <f>'HRH Requirements Master'!A29</f>
        <v>28</v>
      </c>
      <c r="B32" s="46" t="str">
        <f>'HRH Requirements Master'!B29</f>
        <v>Community Health</v>
      </c>
      <c r="C32" s="7" t="str">
        <f>'HRH Requirements Master'!C29</f>
        <v>CHEW (Community)</v>
      </c>
      <c r="D32" s="3">
        <f>'HRH Requirements Master'!D29</f>
        <v>5</v>
      </c>
      <c r="E32" s="3" t="str">
        <f>'HRH Requirements Master'!E29</f>
        <v>Deployed to ward but linked to PHCs</v>
      </c>
      <c r="F32" s="3" t="str">
        <f>'HRH Requirements Master'!F29</f>
        <v>Per ward</v>
      </c>
      <c r="G32" s="14">
        <f>State_Name_Date!$B$4</f>
        <v>330</v>
      </c>
      <c r="H32" s="20">
        <f t="shared" si="4"/>
        <v>1650</v>
      </c>
      <c r="I32" s="38"/>
      <c r="J32" s="15">
        <f t="shared" si="1"/>
        <v>-1650</v>
      </c>
      <c r="K32" s="49"/>
      <c r="L32" s="41">
        <v>0.5</v>
      </c>
      <c r="M32" s="41">
        <v>0.5</v>
      </c>
      <c r="N32" s="15">
        <f t="shared" si="2"/>
        <v>0</v>
      </c>
    </row>
    <row r="33" spans="1:14" x14ac:dyDescent="0.2">
      <c r="A33" s="3">
        <f>'HRH Requirements Master'!A30</f>
        <v>29</v>
      </c>
      <c r="B33" s="46" t="str">
        <f>'HRH Requirements Master'!B30</f>
        <v>Community Health</v>
      </c>
      <c r="C33" s="7" t="str">
        <f>'HRH Requirements Master'!C30</f>
        <v>JCHEW (Community)</v>
      </c>
      <c r="D33" s="3">
        <f>'HRH Requirements Master'!D30</f>
        <v>5</v>
      </c>
      <c r="E33" s="3" t="str">
        <f>'HRH Requirements Master'!E30</f>
        <v>Deployed to ward but linked to PHCs</v>
      </c>
      <c r="F33" s="3" t="str">
        <f>'HRH Requirements Master'!F30</f>
        <v>Per ward</v>
      </c>
      <c r="G33" s="14">
        <f>State_Name_Date!$B$4</f>
        <v>330</v>
      </c>
      <c r="H33" s="20">
        <f t="shared" si="4"/>
        <v>1650</v>
      </c>
      <c r="I33" s="38"/>
      <c r="J33" s="15">
        <f t="shared" si="1"/>
        <v>-1650</v>
      </c>
      <c r="K33" s="49"/>
      <c r="L33" s="41">
        <v>0.5</v>
      </c>
      <c r="M33" s="41">
        <v>0.5</v>
      </c>
      <c r="N33" s="15">
        <f t="shared" si="2"/>
        <v>0</v>
      </c>
    </row>
    <row r="34" spans="1:14" x14ac:dyDescent="0.2">
      <c r="A34" s="3">
        <f>'HRH Requirements Master'!A31</f>
        <v>30</v>
      </c>
      <c r="B34" s="46" t="str">
        <f>'HRH Requirements Master'!B31</f>
        <v>SEMAS</v>
      </c>
      <c r="C34" s="7" t="str">
        <f>'HRH Requirements Master'!C31</f>
        <v>Paramedic</v>
      </c>
      <c r="D34" s="3">
        <f>'HRH Requirements Master'!D31</f>
        <v>1</v>
      </c>
      <c r="E34" s="3" t="str">
        <f>'HRH Requirements Master'!E31</f>
        <v>Per ambulance unit</v>
      </c>
      <c r="F34" s="3" t="str">
        <f>'HRH Requirements Master'!F31</f>
        <v>Per ward</v>
      </c>
      <c r="G34" s="14">
        <f>State_Name_Date!$B$4</f>
        <v>330</v>
      </c>
      <c r="H34" s="20">
        <f t="shared" ref="H34:H36" si="5">D34*G34</f>
        <v>330</v>
      </c>
      <c r="I34" s="38">
        <v>152</v>
      </c>
      <c r="J34" s="15">
        <f t="shared" ref="J34:J36" si="6">I34-H34</f>
        <v>-178</v>
      </c>
      <c r="K34" s="41">
        <v>0.3</v>
      </c>
      <c r="L34" s="41">
        <v>0.4</v>
      </c>
      <c r="M34" s="41">
        <v>0.3</v>
      </c>
      <c r="N34" s="15">
        <f t="shared" si="2"/>
        <v>0</v>
      </c>
    </row>
    <row r="35" spans="1:14" x14ac:dyDescent="0.2">
      <c r="A35" s="3">
        <f>'HRH Requirements Master'!A32</f>
        <v>31</v>
      </c>
      <c r="B35" s="46" t="str">
        <f>'HRH Requirements Master'!B32</f>
        <v>SEMAS</v>
      </c>
      <c r="C35" s="7" t="str">
        <f>'HRH Requirements Master'!C32</f>
        <v>Emergency Medical Technician (EMT)</v>
      </c>
      <c r="D35" s="3">
        <f>'HRH Requirements Master'!D32</f>
        <v>1</v>
      </c>
      <c r="E35" s="3" t="str">
        <f>'HRH Requirements Master'!E32</f>
        <v>Per ambulance unit</v>
      </c>
      <c r="F35" s="3" t="str">
        <f>'HRH Requirements Master'!F32</f>
        <v>Per ward</v>
      </c>
      <c r="G35" s="14">
        <f>State_Name_Date!$B$4</f>
        <v>330</v>
      </c>
      <c r="H35" s="20">
        <f t="shared" si="5"/>
        <v>330</v>
      </c>
      <c r="I35" s="38">
        <v>5</v>
      </c>
      <c r="J35" s="15">
        <f t="shared" si="6"/>
        <v>-325</v>
      </c>
      <c r="K35" s="41">
        <v>0.25</v>
      </c>
      <c r="L35" s="41">
        <v>0.35</v>
      </c>
      <c r="M35" s="41">
        <v>0.4</v>
      </c>
      <c r="N35" s="15">
        <f t="shared" si="2"/>
        <v>0</v>
      </c>
    </row>
    <row r="36" spans="1:14" x14ac:dyDescent="0.2">
      <c r="A36" s="3">
        <f>'HRH Requirements Master'!A33</f>
        <v>32</v>
      </c>
      <c r="B36" s="46" t="str">
        <f>'HRH Requirements Master'!B33</f>
        <v>SEMAS</v>
      </c>
      <c r="C36" s="7" t="str">
        <f>'HRH Requirements Master'!C33</f>
        <v>Ambulance Driver</v>
      </c>
      <c r="D36" s="3">
        <f>'HRH Requirements Master'!D33</f>
        <v>1</v>
      </c>
      <c r="E36" s="3" t="str">
        <f>'HRH Requirements Master'!E33</f>
        <v>Per ambulance unit</v>
      </c>
      <c r="F36" s="3" t="str">
        <f>'HRH Requirements Master'!F33</f>
        <v>Per ward</v>
      </c>
      <c r="G36" s="14">
        <f>State_Name_Date!$B$4</f>
        <v>330</v>
      </c>
      <c r="H36" s="20">
        <f t="shared" si="5"/>
        <v>330</v>
      </c>
      <c r="I36" s="38">
        <v>100</v>
      </c>
      <c r="J36" s="15">
        <f t="shared" si="6"/>
        <v>-230</v>
      </c>
      <c r="K36" s="41">
        <v>0.2</v>
      </c>
      <c r="L36" s="41">
        <v>0.4</v>
      </c>
      <c r="M36" s="41">
        <v>0.4</v>
      </c>
      <c r="N36" s="15">
        <f t="shared" si="2"/>
        <v>0</v>
      </c>
    </row>
    <row r="37" spans="1:14" s="18" customFormat="1" x14ac:dyDescent="0.2">
      <c r="A37" s="48"/>
      <c r="B37" s="47" t="s">
        <v>87</v>
      </c>
      <c r="C37" s="21"/>
      <c r="D37" s="21"/>
      <c r="E37" s="21"/>
      <c r="F37" s="3"/>
      <c r="G37" s="21"/>
      <c r="H37" s="17">
        <f>SUM(H5:H36)</f>
        <v>11280</v>
      </c>
      <c r="I37" s="17">
        <f t="shared" ref="I37:N37" si="7">SUM(I5:I36)</f>
        <v>2330</v>
      </c>
      <c r="J37" s="17">
        <f t="shared" si="7"/>
        <v>-8950</v>
      </c>
      <c r="K37" s="17"/>
      <c r="L37" s="17"/>
      <c r="M37" s="17"/>
      <c r="N37" s="17">
        <f t="shared" si="7"/>
        <v>0</v>
      </c>
    </row>
  </sheetData>
  <sheetProtection algorithmName="SHA-512" hashValue="h8MWedj52OQL4QVuZZN0kVPrW5OizLOftL5Au2g4gN9WgmlufiObw7OuzJ1pkUUKvTxakUOCqX0FqQ2Fqn4fOw==" saltValue="F2grjcwPKrJPXWpGtf6/GQ==" spinCount="100000" sheet="1" selectLockedCells="1"/>
  <dataValidations count="3">
    <dataValidation type="decimal" allowBlank="1" showInputMessage="1" showErrorMessage="1" errorTitle="Error Alert" error="Input whole number between 15 and 100" sqref="K34:K36 K5:K31" xr:uid="{96A8F85A-1DBD-4596-B195-009D9B480A7E}">
      <formula1>0.15</formula1>
      <formula2>1</formula2>
    </dataValidation>
    <dataValidation type="decimal" allowBlank="1" showInputMessage="1" showErrorMessage="1" errorTitle="Error Message" error="Input whole number between 20 and 100" sqref="K32:K33" xr:uid="{BFB50A00-BB11-4C96-A39A-603493484197}">
      <formula1>0.2</formula1>
      <formula2>1</formula2>
    </dataValidation>
    <dataValidation type="decimal" allowBlank="1" showInputMessage="1" showErrorMessage="1" error="Input number between 15 and 85" sqref="L5:M36" xr:uid="{A632225A-1916-4624-B6E3-9B9F7F355D47}">
      <formula1>0.15</formula1>
      <formula2>0.85</formula2>
    </dataValidation>
  </dataValidations>
  <printOptions headings="1" gridLines="1"/>
  <pageMargins left="0.75" right="0.75" top="1" bottom="1" header="0.5" footer="0.5"/>
  <pageSetup scale="4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9"/>
  <sheetViews>
    <sheetView workbookViewId="0">
      <selection sqref="A1:XFD1048576"/>
    </sheetView>
  </sheetViews>
  <sheetFormatPr defaultColWidth="8.875" defaultRowHeight="15" x14ac:dyDescent="0.2"/>
  <cols>
    <col min="1" max="1" width="32.015625" customWidth="1"/>
    <col min="2" max="2" width="21.5234375" customWidth="1"/>
  </cols>
  <sheetData>
    <row r="1" spans="1:2" x14ac:dyDescent="0.2">
      <c r="A1" s="1" t="s">
        <v>4</v>
      </c>
      <c r="B1" s="1" t="s">
        <v>5</v>
      </c>
    </row>
    <row r="2" spans="1:2" x14ac:dyDescent="0.2">
      <c r="A2" s="12" t="s">
        <v>6</v>
      </c>
      <c r="B2" s="13">
        <f>'HRH data entry'!H37</f>
        <v>11280</v>
      </c>
    </row>
    <row r="3" spans="1:2" x14ac:dyDescent="0.2">
      <c r="A3" s="12" t="s">
        <v>110</v>
      </c>
      <c r="B3" s="13">
        <f>'HRH data entry'!I37</f>
        <v>2330</v>
      </c>
    </row>
    <row r="4" spans="1:2" x14ac:dyDescent="0.2">
      <c r="A4" s="12" t="s">
        <v>7</v>
      </c>
      <c r="B4" s="13">
        <f>'HRH data entry'!J37</f>
        <v>-8950</v>
      </c>
    </row>
    <row r="5" spans="1:2" x14ac:dyDescent="0.2">
      <c r="A5" s="12" t="s">
        <v>8</v>
      </c>
      <c r="B5" s="13">
        <f>'HRH data entry'!K37</f>
        <v>0</v>
      </c>
    </row>
    <row r="6" spans="1:2" x14ac:dyDescent="0.2">
      <c r="A6" s="12" t="s">
        <v>9</v>
      </c>
      <c r="B6" s="13">
        <f>'HRH data entry'!L37</f>
        <v>0</v>
      </c>
    </row>
    <row r="7" spans="1:2" x14ac:dyDescent="0.2">
      <c r="A7" s="12" t="s">
        <v>10</v>
      </c>
      <c r="B7" s="13">
        <f>'HRH data entry'!M37</f>
        <v>0</v>
      </c>
    </row>
    <row r="8" spans="1:2" x14ac:dyDescent="0.2">
      <c r="A8" s="12" t="s">
        <v>111</v>
      </c>
      <c r="B8" s="13">
        <f>'HRH data entry'!N37</f>
        <v>0</v>
      </c>
    </row>
    <row r="9" spans="1:2" x14ac:dyDescent="0.2">
      <c r="A9" s="12" t="s">
        <v>11</v>
      </c>
      <c r="B9" s="13">
        <f>'Costing &amp; Budget'!H34</f>
        <v>280448150</v>
      </c>
    </row>
  </sheetData>
  <sheetProtection algorithmName="SHA-512" hashValue="0y8IVCwXe4eqbqokbyz1XultjLTwWwSVnQ/ayeSy218jnu+gEMi39K3TsExyWWcNGGKbZeqHpcr0lxdEdFStWQ==" saltValue="G9Z5qB92pGI/Cnt/4LEdCQ==" spinCount="100000" sheet="1" objects="1" scenarios="1" selectLockedCells="1" selectUnlockedCells="1"/>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34"/>
  <sheetViews>
    <sheetView view="pageBreakPreview" zoomScale="98" zoomScaleNormal="100" zoomScaleSheetLayoutView="98" workbookViewId="0">
      <selection sqref="A1:XFD1048576"/>
    </sheetView>
  </sheetViews>
  <sheetFormatPr defaultColWidth="8.875" defaultRowHeight="15" x14ac:dyDescent="0.2"/>
  <cols>
    <col min="2" max="2" width="30.53515625" bestFit="1" customWidth="1"/>
    <col min="3" max="3" width="60.53515625" customWidth="1"/>
    <col min="4" max="4" width="15.33203125" bestFit="1" customWidth="1"/>
    <col min="5" max="5" width="13.98828125" bestFit="1" customWidth="1"/>
    <col min="6" max="6" width="14.9296875" bestFit="1" customWidth="1"/>
    <col min="7" max="9" width="11.296875" bestFit="1" customWidth="1"/>
    <col min="10" max="10" width="10.4921875" bestFit="1" customWidth="1"/>
  </cols>
  <sheetData>
    <row r="1" spans="1:10" ht="41.25" x14ac:dyDescent="0.2">
      <c r="A1" s="1" t="s">
        <v>152</v>
      </c>
      <c r="B1" s="45" t="s">
        <v>12</v>
      </c>
      <c r="C1" s="5" t="s">
        <v>13</v>
      </c>
      <c r="D1" s="4" t="s">
        <v>76</v>
      </c>
      <c r="E1" s="4" t="s">
        <v>77</v>
      </c>
      <c r="F1" s="4" t="s">
        <v>78</v>
      </c>
      <c r="G1" s="6" t="s">
        <v>8</v>
      </c>
      <c r="H1" s="6" t="s">
        <v>9</v>
      </c>
      <c r="I1" s="6" t="s">
        <v>10</v>
      </c>
      <c r="J1" s="6" t="s">
        <v>32</v>
      </c>
    </row>
    <row r="2" spans="1:10" x14ac:dyDescent="0.2">
      <c r="A2" s="3">
        <f>'HRH data entry'!A5</f>
        <v>1</v>
      </c>
      <c r="B2" s="3" t="str">
        <f>'HRH data entry'!B5</f>
        <v>BeMONC (PHC)</v>
      </c>
      <c r="C2" s="3" t="str">
        <f>'HRH data entry'!C5</f>
        <v>Nurse/Midwife</v>
      </c>
      <c r="D2" s="15">
        <f>'HRH data entry'!H5</f>
        <v>1320</v>
      </c>
      <c r="E2" s="15">
        <f>'HRH data entry'!I5</f>
        <v>152</v>
      </c>
      <c r="F2" s="15">
        <f>'HRH data entry'!J5</f>
        <v>-1168</v>
      </c>
      <c r="G2" s="15">
        <f>'HRH data entry'!K5*'HRH data entry'!J5</f>
        <v>-175.2</v>
      </c>
      <c r="H2" s="15">
        <f>'HRH data entry'!L5*'HRH data entry'!J5</f>
        <v>-408.79999999999995</v>
      </c>
      <c r="I2" s="15">
        <f>'HRH data entry'!M5*'HRH data entry'!J5</f>
        <v>-584</v>
      </c>
      <c r="J2" s="15">
        <f>'HRH data entry'!N5</f>
        <v>0</v>
      </c>
    </row>
    <row r="3" spans="1:10" x14ac:dyDescent="0.2">
      <c r="A3" s="3">
        <f>'HRH data entry'!A6</f>
        <v>2</v>
      </c>
      <c r="B3" s="3" t="str">
        <f>'HRH data entry'!B6</f>
        <v>BeMONC (PHC)</v>
      </c>
      <c r="C3" s="3" t="str">
        <f>'HRH data entry'!C6</f>
        <v>Community Health Officers (CHO)</v>
      </c>
      <c r="D3" s="15">
        <f>'HRH data entry'!H6</f>
        <v>660</v>
      </c>
      <c r="E3" s="15">
        <f>'HRH data entry'!I6</f>
        <v>336</v>
      </c>
      <c r="F3" s="15">
        <f>'HRH data entry'!J6</f>
        <v>-324</v>
      </c>
      <c r="G3" s="15">
        <f>'HRH data entry'!K6*'HRH data entry'!J6</f>
        <v>-77.759999999999991</v>
      </c>
      <c r="H3" s="15">
        <f>'HRH data entry'!L6*'HRH data entry'!J6</f>
        <v>-116.64</v>
      </c>
      <c r="I3" s="15">
        <f>'HRH data entry'!M6*'HRH data entry'!J6</f>
        <v>-129.6</v>
      </c>
      <c r="J3" s="15">
        <f>'HRH data entry'!N6</f>
        <v>0</v>
      </c>
    </row>
    <row r="4" spans="1:10" x14ac:dyDescent="0.2">
      <c r="A4" s="3">
        <f>'HRH data entry'!A7</f>
        <v>3</v>
      </c>
      <c r="B4" s="3" t="str">
        <f>'HRH data entry'!B7</f>
        <v>BeMONC (PHC)</v>
      </c>
      <c r="C4" s="3" t="str">
        <f>'HRH data entry'!C7</f>
        <v>Community Health Extension Workers (CHEW)</v>
      </c>
      <c r="D4" s="15">
        <f>'HRH data entry'!H7</f>
        <v>660</v>
      </c>
      <c r="E4" s="15">
        <f>'HRH data entry'!I7</f>
        <v>382</v>
      </c>
      <c r="F4" s="15">
        <f>'HRH data entry'!J7</f>
        <v>-278</v>
      </c>
      <c r="G4" s="15">
        <f>'HRH data entry'!K7*'HRH data entry'!J7</f>
        <v>-61.160000000000004</v>
      </c>
      <c r="H4" s="15">
        <f>'HRH data entry'!L7*'HRH data entry'!J7</f>
        <v>-97.3</v>
      </c>
      <c r="I4" s="15">
        <f>'HRH data entry'!M7*'HRH data entry'!J7</f>
        <v>-119.53999999999999</v>
      </c>
      <c r="J4" s="15">
        <f>'HRH data entry'!N7</f>
        <v>0</v>
      </c>
    </row>
    <row r="5" spans="1:10" x14ac:dyDescent="0.2">
      <c r="A5" s="3">
        <f>'HRH data entry'!A8</f>
        <v>4</v>
      </c>
      <c r="B5" s="3" t="str">
        <f>'HRH data entry'!B8</f>
        <v>BeMONC (PHC)</v>
      </c>
      <c r="C5" s="3" t="str">
        <f>'HRH data entry'!C8</f>
        <v>Junior Community Health Extension Workers (JCHEW)</v>
      </c>
      <c r="D5" s="15">
        <f>'HRH data entry'!H8</f>
        <v>1320</v>
      </c>
      <c r="E5" s="15">
        <f>'HRH data entry'!I8</f>
        <v>108</v>
      </c>
      <c r="F5" s="15">
        <f>'HRH data entry'!J8</f>
        <v>-1212</v>
      </c>
      <c r="G5" s="15">
        <f>'HRH data entry'!K8*'HRH data entry'!J8</f>
        <v>-181.79999999999998</v>
      </c>
      <c r="H5" s="15">
        <f>'HRH data entry'!L8*'HRH data entry'!J8</f>
        <v>-484.8</v>
      </c>
      <c r="I5" s="15">
        <f>'HRH data entry'!M8*'HRH data entry'!J8</f>
        <v>-545.4</v>
      </c>
      <c r="J5" s="15">
        <f>'HRH data entry'!N8</f>
        <v>0</v>
      </c>
    </row>
    <row r="6" spans="1:10" x14ac:dyDescent="0.2">
      <c r="A6" s="3">
        <f>'HRH data entry'!A9</f>
        <v>5</v>
      </c>
      <c r="B6" s="3" t="str">
        <f>'HRH data entry'!B9</f>
        <v>BeMONC (PHC)</v>
      </c>
      <c r="C6" s="3" t="str">
        <f>'HRH data entry'!C9</f>
        <v>Health Attendant/Assistant</v>
      </c>
      <c r="D6" s="15">
        <f>'HRH data entry'!H9</f>
        <v>660</v>
      </c>
      <c r="E6" s="15">
        <f>'HRH data entry'!I9</f>
        <v>450</v>
      </c>
      <c r="F6" s="15">
        <f>'HRH data entry'!J9</f>
        <v>-210</v>
      </c>
      <c r="G6" s="15">
        <f>'HRH data entry'!K9*'HRH data entry'!J9</f>
        <v>-50.4</v>
      </c>
      <c r="H6" s="15">
        <f>'HRH data entry'!L9*'HRH data entry'!J9</f>
        <v>-75.599999999999994</v>
      </c>
      <c r="I6" s="15">
        <f>'HRH data entry'!M9*'HRH data entry'!J9</f>
        <v>-84</v>
      </c>
      <c r="J6" s="15">
        <f>'HRH data entry'!N9</f>
        <v>0</v>
      </c>
    </row>
    <row r="7" spans="1:10" x14ac:dyDescent="0.2">
      <c r="A7" s="3">
        <f>'HRH data entry'!A10</f>
        <v>6</v>
      </c>
      <c r="B7" s="3" t="str">
        <f>'HRH data entry'!B10</f>
        <v>BeMONC (PHC)</v>
      </c>
      <c r="C7" s="3" t="str">
        <f>'HRH data entry'!C10</f>
        <v>Security Personnel</v>
      </c>
      <c r="D7" s="15">
        <f>'HRH data entry'!H10</f>
        <v>330</v>
      </c>
      <c r="E7" s="15">
        <f>'HRH data entry'!I10</f>
        <v>0</v>
      </c>
      <c r="F7" s="15">
        <f>'HRH data entry'!J10</f>
        <v>-330</v>
      </c>
      <c r="G7" s="15">
        <f>'HRH data entry'!K10*'HRH data entry'!J10</f>
        <v>-82.5</v>
      </c>
      <c r="H7" s="15">
        <f>'HRH data entry'!L10*'HRH data entry'!J10</f>
        <v>-115.49999999999999</v>
      </c>
      <c r="I7" s="15">
        <f>'HRH data entry'!M10*'HRH data entry'!J10</f>
        <v>-132</v>
      </c>
      <c r="J7" s="15">
        <f>'HRH data entry'!N10</f>
        <v>0</v>
      </c>
    </row>
    <row r="8" spans="1:10" x14ac:dyDescent="0.2">
      <c r="A8" s="3">
        <f>'HRH data entry'!A11</f>
        <v>7</v>
      </c>
      <c r="B8" s="3" t="str">
        <f>'HRH data entry'!B11</f>
        <v>CeMONC (General Hospital)</v>
      </c>
      <c r="C8" s="3" t="str">
        <f>'HRH data entry'!C11</f>
        <v>Obstetrician/Gynecologist or Obstetric Surgery Skilled Medical Officer</v>
      </c>
      <c r="D8" s="15">
        <f>'HRH data entry'!H11</f>
        <v>30</v>
      </c>
      <c r="E8" s="15">
        <f>'HRH data entry'!I11</f>
        <v>2</v>
      </c>
      <c r="F8" s="15">
        <f>'HRH data entry'!J11</f>
        <v>-28</v>
      </c>
      <c r="G8" s="15">
        <f>'HRH data entry'!K11*'HRH data entry'!J11</f>
        <v>-12.6</v>
      </c>
      <c r="H8" s="15">
        <f>'HRH data entry'!L11*'HRH data entry'!J11</f>
        <v>-5.6000000000000005</v>
      </c>
      <c r="I8" s="15">
        <f>'HRH data entry'!M11*'HRH data entry'!J11</f>
        <v>-9.7999999999999989</v>
      </c>
      <c r="J8" s="15">
        <f>'HRH data entry'!N11</f>
        <v>0</v>
      </c>
    </row>
    <row r="9" spans="1:10" x14ac:dyDescent="0.2">
      <c r="A9" s="3">
        <f>'HRH data entry'!A12</f>
        <v>8</v>
      </c>
      <c r="B9" s="3" t="str">
        <f>'HRH data entry'!B12</f>
        <v>CeMONC (General Hospital)</v>
      </c>
      <c r="C9" s="3" t="str">
        <f>'HRH data entry'!C12</f>
        <v>Anaesthesiologist / Nurse Anaesthetist</v>
      </c>
      <c r="D9" s="15">
        <f>'HRH data entry'!H12</f>
        <v>30</v>
      </c>
      <c r="E9" s="15">
        <f>'HRH data entry'!I12</f>
        <v>9</v>
      </c>
      <c r="F9" s="15">
        <f>'HRH data entry'!J12</f>
        <v>-21</v>
      </c>
      <c r="G9" s="15">
        <f>'HRH data entry'!K12*'HRH data entry'!J12</f>
        <v>-4.2</v>
      </c>
      <c r="H9" s="15">
        <f>'HRH data entry'!L12*'HRH data entry'!J12</f>
        <v>-8.4</v>
      </c>
      <c r="I9" s="15">
        <f>'HRH data entry'!M12*'HRH data entry'!J12</f>
        <v>-8.4</v>
      </c>
      <c r="J9" s="15">
        <f>'HRH data entry'!N12</f>
        <v>0</v>
      </c>
    </row>
    <row r="10" spans="1:10" x14ac:dyDescent="0.2">
      <c r="A10" s="3">
        <f>'HRH data entry'!A13</f>
        <v>9</v>
      </c>
      <c r="B10" s="3" t="str">
        <f>'HRH data entry'!B13</f>
        <v>CeMONC (General Hospital)</v>
      </c>
      <c r="C10" s="3" t="str">
        <f>'HRH data entry'!C13</f>
        <v>Theatre nurses</v>
      </c>
      <c r="D10" s="15">
        <f>'HRH data entry'!H13</f>
        <v>120</v>
      </c>
      <c r="E10" s="15">
        <f>'HRH data entry'!I13</f>
        <v>21</v>
      </c>
      <c r="F10" s="15">
        <f>'HRH data entry'!J13</f>
        <v>-99</v>
      </c>
      <c r="G10" s="15">
        <f>'HRH data entry'!K13*'HRH data entry'!J13</f>
        <v>-24.75</v>
      </c>
      <c r="H10" s="15">
        <f>'HRH data entry'!L13*'HRH data entry'!J13</f>
        <v>-34.65</v>
      </c>
      <c r="I10" s="15">
        <f>'HRH data entry'!M13*'HRH data entry'!J13</f>
        <v>-39.6</v>
      </c>
      <c r="J10" s="15">
        <f>'HRH data entry'!N13</f>
        <v>0</v>
      </c>
    </row>
    <row r="11" spans="1:10" x14ac:dyDescent="0.2">
      <c r="A11" s="3">
        <f>'HRH data entry'!A14</f>
        <v>10</v>
      </c>
      <c r="B11" s="3" t="str">
        <f>'HRH data entry'!B14</f>
        <v>CeMONC (General Hospital)</v>
      </c>
      <c r="C11" s="3" t="str">
        <f>'HRH data entry'!C14</f>
        <v>Theatre assistants</v>
      </c>
      <c r="D11" s="15">
        <f>'HRH data entry'!H14</f>
        <v>60</v>
      </c>
      <c r="E11" s="15">
        <f>'HRH data entry'!I14</f>
        <v>0</v>
      </c>
      <c r="F11" s="15">
        <f>'HRH data entry'!J14</f>
        <v>-60</v>
      </c>
      <c r="G11" s="15">
        <f>'HRH data entry'!K14*'HRH data entry'!J14</f>
        <v>-18</v>
      </c>
      <c r="H11" s="15">
        <f>'HRH data entry'!L14*'HRH data entry'!J14</f>
        <v>-24</v>
      </c>
      <c r="I11" s="15">
        <f>'HRH data entry'!M14*'HRH data entry'!J14</f>
        <v>-18</v>
      </c>
      <c r="J11" s="15">
        <f>'HRH data entry'!N14</f>
        <v>0</v>
      </c>
    </row>
    <row r="12" spans="1:10" x14ac:dyDescent="0.2">
      <c r="A12" s="3">
        <f>'HRH data entry'!A15</f>
        <v>11</v>
      </c>
      <c r="B12" s="3" t="str">
        <f>'HRH data entry'!B15</f>
        <v>CeMONC (General Hospital)</v>
      </c>
      <c r="C12" s="3" t="str">
        <f>'HRH data entry'!C15</f>
        <v>Medical Officers</v>
      </c>
      <c r="D12" s="15">
        <f>'HRH data entry'!H15</f>
        <v>180</v>
      </c>
      <c r="E12" s="15">
        <f>'HRH data entry'!I15</f>
        <v>39</v>
      </c>
      <c r="F12" s="15">
        <f>'HRH data entry'!J15</f>
        <v>-141</v>
      </c>
      <c r="G12" s="15">
        <f>'HRH data entry'!K15*'HRH data entry'!J15</f>
        <v>-42.3</v>
      </c>
      <c r="H12" s="15">
        <f>'HRH data entry'!L15*'HRH data entry'!J15</f>
        <v>-42.3</v>
      </c>
      <c r="I12" s="15">
        <f>'HRH data entry'!M15*'HRH data entry'!J15</f>
        <v>-56.400000000000006</v>
      </c>
      <c r="J12" s="15">
        <f>'HRH data entry'!N15</f>
        <v>0</v>
      </c>
    </row>
    <row r="13" spans="1:10" x14ac:dyDescent="0.2">
      <c r="A13" s="3">
        <f>'HRH data entry'!A16</f>
        <v>12</v>
      </c>
      <c r="B13" s="3" t="str">
        <f>'HRH data entry'!B16</f>
        <v>CeMONC (General Hospital)</v>
      </c>
      <c r="C13" s="3" t="str">
        <f>'HRH data entry'!C16</f>
        <v>Midwives</v>
      </c>
      <c r="D13" s="15">
        <f>'HRH data entry'!H16</f>
        <v>300</v>
      </c>
      <c r="E13" s="15">
        <f>'HRH data entry'!I16</f>
        <v>165</v>
      </c>
      <c r="F13" s="15">
        <f>'HRH data entry'!J16</f>
        <v>-135</v>
      </c>
      <c r="G13" s="15">
        <f>'HRH data entry'!K16*'HRH data entry'!J16</f>
        <v>-33.75</v>
      </c>
      <c r="H13" s="15">
        <f>'HRH data entry'!L16*'HRH data entry'!J16</f>
        <v>-47.25</v>
      </c>
      <c r="I13" s="15">
        <f>'HRH data entry'!M16*'HRH data entry'!J16</f>
        <v>-54</v>
      </c>
      <c r="J13" s="15">
        <f>'HRH data entry'!N16</f>
        <v>0</v>
      </c>
    </row>
    <row r="14" spans="1:10" x14ac:dyDescent="0.2">
      <c r="A14" s="3">
        <f>'HRH data entry'!A17</f>
        <v>13</v>
      </c>
      <c r="B14" s="3" t="str">
        <f>'HRH data entry'!B17</f>
        <v>CeMONC (General Hospital)</v>
      </c>
      <c r="C14" s="3" t="str">
        <f>'HRH data entry'!C17</f>
        <v>Staff Nurses</v>
      </c>
      <c r="D14" s="15">
        <f>'HRH data entry'!H17</f>
        <v>300</v>
      </c>
      <c r="E14" s="15">
        <f>'HRH data entry'!I17</f>
        <v>115</v>
      </c>
      <c r="F14" s="15">
        <f>'HRH data entry'!J17</f>
        <v>-185</v>
      </c>
      <c r="G14" s="15">
        <f>'HRH data entry'!K17*'HRH data entry'!J17</f>
        <v>-37</v>
      </c>
      <c r="H14" s="15">
        <f>'HRH data entry'!L17*'HRH data entry'!J17</f>
        <v>-74</v>
      </c>
      <c r="I14" s="15">
        <f>'HRH data entry'!M17*'HRH data entry'!J17</f>
        <v>-74</v>
      </c>
      <c r="J14" s="15">
        <f>'HRH data entry'!N17</f>
        <v>0</v>
      </c>
    </row>
    <row r="15" spans="1:10" x14ac:dyDescent="0.2">
      <c r="A15" s="3">
        <f>'HRH data entry'!A18</f>
        <v>14</v>
      </c>
      <c r="B15" s="3" t="str">
        <f>'HRH data entry'!B18</f>
        <v>CeMONC (General Hospital)</v>
      </c>
      <c r="C15" s="3" t="str">
        <f>'HRH data entry'!C18</f>
        <v>Neonatal nurse</v>
      </c>
      <c r="D15" s="15">
        <f>'HRH data entry'!H18</f>
        <v>60</v>
      </c>
      <c r="E15" s="15">
        <f>'HRH data entry'!I18</f>
        <v>0</v>
      </c>
      <c r="F15" s="15">
        <f>'HRH data entry'!J18</f>
        <v>-60</v>
      </c>
      <c r="G15" s="15">
        <f>'HRH data entry'!K18*'HRH data entry'!J18</f>
        <v>-9</v>
      </c>
      <c r="H15" s="15">
        <f>'HRH data entry'!L18*'HRH data entry'!J18</f>
        <v>-21</v>
      </c>
      <c r="I15" s="15">
        <f>'HRH data entry'!M18*'HRH data entry'!J18</f>
        <v>-30</v>
      </c>
      <c r="J15" s="15">
        <f>'HRH data entry'!N18</f>
        <v>0</v>
      </c>
    </row>
    <row r="16" spans="1:10" x14ac:dyDescent="0.2">
      <c r="A16" s="3">
        <f>'HRH data entry'!A19</f>
        <v>15</v>
      </c>
      <c r="B16" s="3" t="str">
        <f>'HRH data entry'!B19</f>
        <v>CeMONC (General Hospital)</v>
      </c>
      <c r="C16" s="3" t="str">
        <f>'HRH data entry'!C19</f>
        <v>Laboratory Scientist/Technician</v>
      </c>
      <c r="D16" s="15">
        <f>'HRH data entry'!H19</f>
        <v>60</v>
      </c>
      <c r="E16" s="15">
        <f>'HRH data entry'!I19</f>
        <v>39</v>
      </c>
      <c r="F16" s="15">
        <f>'HRH data entry'!J19</f>
        <v>-21</v>
      </c>
      <c r="G16" s="15">
        <f>'HRH data entry'!K19*'HRH data entry'!J19</f>
        <v>-21</v>
      </c>
      <c r="H16" s="15">
        <f>'HRH data entry'!L19*'HRH data entry'!J19</f>
        <v>0</v>
      </c>
      <c r="I16" s="15">
        <f>'HRH data entry'!M19*'HRH data entry'!J19</f>
        <v>0</v>
      </c>
      <c r="J16" s="15">
        <f>'HRH data entry'!N19</f>
        <v>0</v>
      </c>
    </row>
    <row r="17" spans="1:10" x14ac:dyDescent="0.2">
      <c r="A17" s="3">
        <f>'HRH data entry'!A20</f>
        <v>16</v>
      </c>
      <c r="B17" s="3" t="str">
        <f>'HRH data entry'!B20</f>
        <v>CeMONC (General Hospital)</v>
      </c>
      <c r="C17" s="3" t="str">
        <f>'HRH data entry'!C20</f>
        <v>Blood bank staff</v>
      </c>
      <c r="D17" s="15">
        <f>'HRH data entry'!H20</f>
        <v>60</v>
      </c>
      <c r="E17" s="15">
        <f>'HRH data entry'!I20</f>
        <v>0</v>
      </c>
      <c r="F17" s="15">
        <f>'HRH data entry'!J20</f>
        <v>-60</v>
      </c>
      <c r="G17" s="15">
        <f>'HRH data entry'!K20*'HRH data entry'!J20</f>
        <v>-15</v>
      </c>
      <c r="H17" s="15">
        <f>'HRH data entry'!L20*'HRH data entry'!J20</f>
        <v>-27</v>
      </c>
      <c r="I17" s="15">
        <f>'HRH data entry'!M20*'HRH data entry'!J20</f>
        <v>-18</v>
      </c>
      <c r="J17" s="15">
        <f>'HRH data entry'!N20</f>
        <v>0</v>
      </c>
    </row>
    <row r="18" spans="1:10" x14ac:dyDescent="0.2">
      <c r="A18" s="3">
        <f>'HRH data entry'!A21</f>
        <v>17</v>
      </c>
      <c r="B18" s="3" t="str">
        <f>'HRH data entry'!B21</f>
        <v>CeMONC (General Hospital)</v>
      </c>
      <c r="C18" s="3" t="str">
        <f>'HRH data entry'!C21</f>
        <v>Pharmacist</v>
      </c>
      <c r="D18" s="15">
        <f>'HRH data entry'!H21</f>
        <v>60</v>
      </c>
      <c r="E18" s="15">
        <f>'HRH data entry'!I21</f>
        <v>9</v>
      </c>
      <c r="F18" s="15">
        <f>'HRH data entry'!J21</f>
        <v>-51</v>
      </c>
      <c r="G18" s="15">
        <f>'HRH data entry'!K21*'HRH data entry'!J21</f>
        <v>-10.200000000000001</v>
      </c>
      <c r="H18" s="15">
        <f>'HRH data entry'!L21*'HRH data entry'!J21</f>
        <v>-15.299999999999999</v>
      </c>
      <c r="I18" s="15">
        <f>'HRH data entry'!M21*'HRH data entry'!J21</f>
        <v>-25.5</v>
      </c>
      <c r="J18" s="15">
        <f>'HRH data entry'!N21</f>
        <v>0</v>
      </c>
    </row>
    <row r="19" spans="1:10" x14ac:dyDescent="0.2">
      <c r="A19" s="3">
        <f>'HRH data entry'!A22</f>
        <v>18</v>
      </c>
      <c r="B19" s="3" t="str">
        <f>'HRH data entry'!B22</f>
        <v>CeMONC (General Hospital)</v>
      </c>
      <c r="C19" s="3" t="str">
        <f>'HRH data entry'!C22</f>
        <v>Pharmacy Technician</v>
      </c>
      <c r="D19" s="15">
        <f>'HRH data entry'!H22</f>
        <v>60</v>
      </c>
      <c r="E19" s="15">
        <f>'HRH data entry'!I22</f>
        <v>35</v>
      </c>
      <c r="F19" s="15">
        <f>'HRH data entry'!J22</f>
        <v>-25</v>
      </c>
      <c r="G19" s="15">
        <f>'HRH data entry'!K22*'HRH data entry'!J22</f>
        <v>-10</v>
      </c>
      <c r="H19" s="15">
        <f>'HRH data entry'!L22*'HRH data entry'!J22</f>
        <v>-15</v>
      </c>
      <c r="I19" s="15">
        <f>'HRH data entry'!M22*'HRH data entry'!J22</f>
        <v>0</v>
      </c>
      <c r="J19" s="15">
        <f>'HRH data entry'!N22</f>
        <v>0</v>
      </c>
    </row>
    <row r="20" spans="1:10" x14ac:dyDescent="0.2">
      <c r="A20" s="3">
        <f>'HRH data entry'!A23</f>
        <v>19</v>
      </c>
      <c r="B20" s="3" t="str">
        <f>'HRH data entry'!B23</f>
        <v>CeMONC (General Hospital)</v>
      </c>
      <c r="C20" s="3" t="str">
        <f>'HRH data entry'!C23</f>
        <v>Hospital Assistants</v>
      </c>
      <c r="D20" s="15">
        <f>'HRH data entry'!H23</f>
        <v>120</v>
      </c>
      <c r="E20" s="15">
        <f>'HRH data entry'!I23</f>
        <v>48</v>
      </c>
      <c r="F20" s="15">
        <f>'HRH data entry'!J23</f>
        <v>-72</v>
      </c>
      <c r="G20" s="15">
        <f>'HRH data entry'!K23*'HRH data entry'!J23</f>
        <v>-14.4</v>
      </c>
      <c r="H20" s="15">
        <f>'HRH data entry'!L23*'HRH data entry'!J23</f>
        <v>-28.8</v>
      </c>
      <c r="I20" s="15">
        <f>'HRH data entry'!M23*'HRH data entry'!J23</f>
        <v>-28.8</v>
      </c>
      <c r="J20" s="15">
        <f>'HRH data entry'!N23</f>
        <v>0</v>
      </c>
    </row>
    <row r="21" spans="1:10" x14ac:dyDescent="0.2">
      <c r="A21" s="3">
        <f>'HRH data entry'!A24</f>
        <v>20</v>
      </c>
      <c r="B21" s="3" t="str">
        <f>'HRH data entry'!B24</f>
        <v>CeMONC (General Hospital)</v>
      </c>
      <c r="C21" s="3" t="str">
        <f>'HRH data entry'!C24</f>
        <v>Administrative/Secretarial Staff</v>
      </c>
      <c r="D21" s="15">
        <f>'HRH data entry'!H24</f>
        <v>60</v>
      </c>
      <c r="E21" s="15">
        <f>'HRH data entry'!I24</f>
        <v>0</v>
      </c>
      <c r="F21" s="15">
        <f>'HRH data entry'!J24</f>
        <v>-60</v>
      </c>
      <c r="G21" s="15">
        <f>'HRH data entry'!K24*'HRH data entry'!J24</f>
        <v>-9</v>
      </c>
      <c r="H21" s="15">
        <f>'HRH data entry'!L24*'HRH data entry'!J24</f>
        <v>-15</v>
      </c>
      <c r="I21" s="15">
        <f>'HRH data entry'!M24*'HRH data entry'!J24</f>
        <v>-36</v>
      </c>
      <c r="J21" s="15">
        <f>'HRH data entry'!N24</f>
        <v>0</v>
      </c>
    </row>
    <row r="22" spans="1:10" x14ac:dyDescent="0.2">
      <c r="A22" s="3">
        <f>'HRH data entry'!A25</f>
        <v>21</v>
      </c>
      <c r="B22" s="3" t="str">
        <f>'HRH data entry'!B25</f>
        <v>CeMONC (General Hospital)</v>
      </c>
      <c r="C22" s="3" t="str">
        <f>'HRH data entry'!C25</f>
        <v>Medical Records Staff</v>
      </c>
      <c r="D22" s="15">
        <f>'HRH data entry'!H25</f>
        <v>60</v>
      </c>
      <c r="E22" s="15">
        <f>'HRH data entry'!I25</f>
        <v>60</v>
      </c>
      <c r="F22" s="15">
        <f>'HRH data entry'!J25</f>
        <v>0</v>
      </c>
      <c r="G22" s="15">
        <f>'HRH data entry'!K25*'HRH data entry'!J25</f>
        <v>0</v>
      </c>
      <c r="H22" s="15">
        <f>'HRH data entry'!L25*'HRH data entry'!J25</f>
        <v>0</v>
      </c>
      <c r="I22" s="15">
        <f>'HRH data entry'!M25*'HRH data entry'!J25</f>
        <v>0</v>
      </c>
      <c r="J22" s="15">
        <f>'HRH data entry'!N25</f>
        <v>0</v>
      </c>
    </row>
    <row r="23" spans="1:10" x14ac:dyDescent="0.2">
      <c r="A23" s="3">
        <f>'HRH data entry'!A26</f>
        <v>22</v>
      </c>
      <c r="B23" s="3" t="str">
        <f>'HRH data entry'!B26</f>
        <v>CeMONC (General Hospital)</v>
      </c>
      <c r="C23" s="3" t="str">
        <f>'HRH data entry'!C26</f>
        <v>Laundry Staff</v>
      </c>
      <c r="D23" s="15">
        <f>'HRH data entry'!H26</f>
        <v>60</v>
      </c>
      <c r="E23" s="15">
        <f>'HRH data entry'!I26</f>
        <v>15</v>
      </c>
      <c r="F23" s="15">
        <f>'HRH data entry'!J26</f>
        <v>-45</v>
      </c>
      <c r="G23" s="15">
        <f>'HRH data entry'!K26*'HRH data entry'!J26</f>
        <v>-6.75</v>
      </c>
      <c r="H23" s="15">
        <f>'HRH data entry'!L26*'HRH data entry'!J26</f>
        <v>-11.25</v>
      </c>
      <c r="I23" s="15">
        <f>'HRH data entry'!M26*'HRH data entry'!J26</f>
        <v>-27</v>
      </c>
      <c r="J23" s="15">
        <f>'HRH data entry'!N26</f>
        <v>0</v>
      </c>
    </row>
    <row r="24" spans="1:10" x14ac:dyDescent="0.2">
      <c r="A24" s="3">
        <f>'HRH data entry'!A27</f>
        <v>23</v>
      </c>
      <c r="B24" s="3" t="str">
        <f>'HRH data entry'!B27</f>
        <v>CeMONC (General Hospital)</v>
      </c>
      <c r="C24" s="3" t="str">
        <f>'HRH data entry'!C27</f>
        <v>Medical Janitorial/Cleaning Staff</v>
      </c>
      <c r="D24" s="15">
        <f>'HRH data entry'!H27</f>
        <v>180</v>
      </c>
      <c r="E24" s="15">
        <f>'HRH data entry'!I27</f>
        <v>48</v>
      </c>
      <c r="F24" s="15">
        <f>'HRH data entry'!J27</f>
        <v>-132</v>
      </c>
      <c r="G24" s="15">
        <f>'HRH data entry'!K27*'HRH data entry'!J27</f>
        <v>-33</v>
      </c>
      <c r="H24" s="15">
        <f>'HRH data entry'!L27*'HRH data entry'!J27</f>
        <v>-46.199999999999996</v>
      </c>
      <c r="I24" s="15">
        <f>'HRH data entry'!M27*'HRH data entry'!J27</f>
        <v>-52.800000000000004</v>
      </c>
      <c r="J24" s="15">
        <f>'HRH data entry'!N27</f>
        <v>0</v>
      </c>
    </row>
    <row r="25" spans="1:10" x14ac:dyDescent="0.2">
      <c r="A25" s="3">
        <f>'HRH data entry'!A28</f>
        <v>24</v>
      </c>
      <c r="B25" s="3" t="str">
        <f>'HRH data entry'!B28</f>
        <v>CeMONC (General Hospital)</v>
      </c>
      <c r="C25" s="3" t="str">
        <f>'HRH data entry'!C28</f>
        <v>Catering Staff</v>
      </c>
      <c r="D25" s="15">
        <f>'HRH data entry'!H28</f>
        <v>60</v>
      </c>
      <c r="E25" s="15">
        <f>'HRH data entry'!I28</f>
        <v>10</v>
      </c>
      <c r="F25" s="15">
        <f>'HRH data entry'!J28</f>
        <v>-50</v>
      </c>
      <c r="G25" s="15">
        <f>'HRH data entry'!K28*'HRH data entry'!J28</f>
        <v>-30</v>
      </c>
      <c r="H25" s="15">
        <f>'HRH data entry'!L28*'HRH data entry'!J28</f>
        <v>-10</v>
      </c>
      <c r="I25" s="15">
        <f>'HRH data entry'!M28*'HRH data entry'!J28</f>
        <v>-10</v>
      </c>
      <c r="J25" s="15">
        <f>'HRH data entry'!N28</f>
        <v>0</v>
      </c>
    </row>
    <row r="26" spans="1:10" x14ac:dyDescent="0.2">
      <c r="A26" s="3">
        <f>'HRH data entry'!A29</f>
        <v>25</v>
      </c>
      <c r="B26" s="3" t="str">
        <f>'HRH data entry'!B29</f>
        <v>CeMONC (General Hospital)</v>
      </c>
      <c r="C26" s="3" t="str">
        <f>'HRH data entry'!C29</f>
        <v>Biomedical Technicians</v>
      </c>
      <c r="D26" s="15">
        <f>'HRH data entry'!H29</f>
        <v>60</v>
      </c>
      <c r="E26" s="15">
        <f>'HRH data entry'!I29</f>
        <v>1</v>
      </c>
      <c r="F26" s="15">
        <f>'HRH data entry'!J29</f>
        <v>-59</v>
      </c>
      <c r="G26" s="15">
        <f>'HRH data entry'!K29*'HRH data entry'!J29</f>
        <v>-14.75</v>
      </c>
      <c r="H26" s="15">
        <f>'HRH data entry'!L29*'HRH data entry'!J29</f>
        <v>-20.65</v>
      </c>
      <c r="I26" s="15">
        <f>'HRH data entry'!M29*'HRH data entry'!J29</f>
        <v>-23.6</v>
      </c>
      <c r="J26" s="15">
        <f>'HRH data entry'!N29</f>
        <v>0</v>
      </c>
    </row>
    <row r="27" spans="1:10" x14ac:dyDescent="0.2">
      <c r="A27" s="3">
        <f>'HRH data entry'!A30</f>
        <v>26</v>
      </c>
      <c r="B27" s="3" t="str">
        <f>'HRH data entry'!B30</f>
        <v>CeMONC (General Hospital)</v>
      </c>
      <c r="C27" s="3" t="str">
        <f>'HRH data entry'!C30</f>
        <v>X-ray Technicians</v>
      </c>
      <c r="D27" s="15">
        <f>'HRH data entry'!H30</f>
        <v>60</v>
      </c>
      <c r="E27" s="15">
        <f>'HRH data entry'!I30</f>
        <v>1</v>
      </c>
      <c r="F27" s="15">
        <f>'HRH data entry'!J30</f>
        <v>-59</v>
      </c>
      <c r="G27" s="15">
        <f>'HRH data entry'!K30*'HRH data entry'!J30</f>
        <v>-17.7</v>
      </c>
      <c r="H27" s="15">
        <f>'HRH data entry'!L30*'HRH data entry'!J30</f>
        <v>-17.7</v>
      </c>
      <c r="I27" s="15">
        <f>'HRH data entry'!M30*'HRH data entry'!J30</f>
        <v>-23.6</v>
      </c>
      <c r="J27" s="15">
        <f>'HRH data entry'!N30</f>
        <v>0</v>
      </c>
    </row>
    <row r="28" spans="1:10" x14ac:dyDescent="0.2">
      <c r="A28" s="3">
        <f>'HRH data entry'!A31</f>
        <v>27</v>
      </c>
      <c r="B28" s="3" t="str">
        <f>'HRH data entry'!B31</f>
        <v>CeMONC (General Hospital)</v>
      </c>
      <c r="C28" s="3" t="str">
        <f>'HRH data entry'!C31</f>
        <v>Ambulance Driver</v>
      </c>
      <c r="D28" s="15">
        <f>'HRH data entry'!H31</f>
        <v>60</v>
      </c>
      <c r="E28" s="15">
        <f>'HRH data entry'!I31</f>
        <v>28</v>
      </c>
      <c r="F28" s="15">
        <f>'HRH data entry'!J31</f>
        <v>-32</v>
      </c>
      <c r="G28" s="15">
        <f>'HRH data entry'!K31*'HRH data entry'!J31</f>
        <v>-16</v>
      </c>
      <c r="H28" s="15">
        <f>'HRH data entry'!L31*'HRH data entry'!J31</f>
        <v>-8</v>
      </c>
      <c r="I28" s="15">
        <f>'HRH data entry'!M31*'HRH data entry'!J31</f>
        <v>-8</v>
      </c>
      <c r="J28" s="15">
        <f>'HRH data entry'!N31</f>
        <v>0</v>
      </c>
    </row>
    <row r="29" spans="1:10" x14ac:dyDescent="0.2">
      <c r="A29" s="3">
        <f>'HRH data entry'!A32</f>
        <v>28</v>
      </c>
      <c r="B29" s="3" t="str">
        <f>'HRH data entry'!B32</f>
        <v>Community Health</v>
      </c>
      <c r="C29" s="3" t="str">
        <f>'HRH data entry'!C32</f>
        <v>CHEW (Community)</v>
      </c>
      <c r="D29" s="15">
        <f>'HRH data entry'!H32</f>
        <v>1650</v>
      </c>
      <c r="E29" s="15">
        <f>'HRH data entry'!I32</f>
        <v>0</v>
      </c>
      <c r="F29" s="15">
        <f>'HRH data entry'!J32</f>
        <v>-1650</v>
      </c>
      <c r="G29" s="15">
        <f>'HRH data entry'!K32*'HRH data entry'!J32</f>
        <v>0</v>
      </c>
      <c r="H29" s="15">
        <f>'HRH data entry'!L32*'HRH data entry'!J32</f>
        <v>-825</v>
      </c>
      <c r="I29" s="15">
        <f>'HRH data entry'!M32*'HRH data entry'!J32</f>
        <v>-825</v>
      </c>
      <c r="J29" s="15">
        <f>'HRH data entry'!N32</f>
        <v>0</v>
      </c>
    </row>
    <row r="30" spans="1:10" x14ac:dyDescent="0.2">
      <c r="A30" s="3">
        <f>'HRH data entry'!A33</f>
        <v>29</v>
      </c>
      <c r="B30" s="3" t="str">
        <f>'HRH data entry'!B33</f>
        <v>Community Health</v>
      </c>
      <c r="C30" s="3" t="str">
        <f>'HRH data entry'!C33</f>
        <v>JCHEW (Community)</v>
      </c>
      <c r="D30" s="15">
        <f>'HRH data entry'!H33</f>
        <v>1650</v>
      </c>
      <c r="E30" s="15">
        <f>'HRH data entry'!I33</f>
        <v>0</v>
      </c>
      <c r="F30" s="15">
        <f>'HRH data entry'!J33</f>
        <v>-1650</v>
      </c>
      <c r="G30" s="15">
        <f>'HRH data entry'!K33*'HRH data entry'!J33</f>
        <v>0</v>
      </c>
      <c r="H30" s="15">
        <f>'HRH data entry'!L33*'HRH data entry'!J33</f>
        <v>-825</v>
      </c>
      <c r="I30" s="15">
        <f>'HRH data entry'!M33*'HRH data entry'!J33</f>
        <v>-825</v>
      </c>
      <c r="J30" s="15">
        <f>'HRH data entry'!N33</f>
        <v>0</v>
      </c>
    </row>
    <row r="31" spans="1:10" x14ac:dyDescent="0.2">
      <c r="A31" s="3">
        <f>'HRH data entry'!A34</f>
        <v>30</v>
      </c>
      <c r="B31" s="3" t="str">
        <f>'HRH data entry'!B34</f>
        <v>SEMAS</v>
      </c>
      <c r="C31" s="3" t="str">
        <f>'HRH data entry'!C34</f>
        <v>Paramedic</v>
      </c>
      <c r="D31" s="15">
        <f>'HRH data entry'!H34</f>
        <v>330</v>
      </c>
      <c r="E31" s="15">
        <f>'HRH data entry'!I34</f>
        <v>152</v>
      </c>
      <c r="F31" s="15">
        <f>'HRH data entry'!J34</f>
        <v>-178</v>
      </c>
      <c r="G31" s="15">
        <f>'HRH data entry'!K34*'HRH data entry'!J34</f>
        <v>-53.4</v>
      </c>
      <c r="H31" s="15">
        <f>'HRH data entry'!L34*'HRH data entry'!J34</f>
        <v>-71.2</v>
      </c>
      <c r="I31" s="15">
        <f>'HRH data entry'!M34*'HRH data entry'!J34</f>
        <v>-53.4</v>
      </c>
      <c r="J31" s="15">
        <f>'HRH data entry'!N34</f>
        <v>0</v>
      </c>
    </row>
    <row r="32" spans="1:10" x14ac:dyDescent="0.2">
      <c r="A32" s="3">
        <f>'HRH data entry'!A35</f>
        <v>31</v>
      </c>
      <c r="B32" s="3" t="str">
        <f>'HRH data entry'!B35</f>
        <v>SEMAS</v>
      </c>
      <c r="C32" s="3" t="str">
        <f>'HRH data entry'!C35</f>
        <v>Emergency Medical Technician (EMT)</v>
      </c>
      <c r="D32" s="15">
        <f>'HRH data entry'!H35</f>
        <v>330</v>
      </c>
      <c r="E32" s="15">
        <f>'HRH data entry'!I35</f>
        <v>5</v>
      </c>
      <c r="F32" s="15">
        <f>'HRH data entry'!J35</f>
        <v>-325</v>
      </c>
      <c r="G32" s="15">
        <f>'HRH data entry'!K35*'HRH data entry'!J35</f>
        <v>-81.25</v>
      </c>
      <c r="H32" s="15">
        <f>'HRH data entry'!L35*'HRH data entry'!J35</f>
        <v>-113.74999999999999</v>
      </c>
      <c r="I32" s="15">
        <f>'HRH data entry'!M35*'HRH data entry'!J35</f>
        <v>-130</v>
      </c>
      <c r="J32" s="15">
        <f>'HRH data entry'!N35</f>
        <v>0</v>
      </c>
    </row>
    <row r="33" spans="1:10" x14ac:dyDescent="0.2">
      <c r="A33" s="3">
        <f>'HRH data entry'!A36</f>
        <v>32</v>
      </c>
      <c r="B33" s="3" t="str">
        <f>'HRH data entry'!B36</f>
        <v>SEMAS</v>
      </c>
      <c r="C33" s="3" t="str">
        <f>'HRH data entry'!C36</f>
        <v>Ambulance Driver</v>
      </c>
      <c r="D33" s="15">
        <f>'HRH data entry'!H36</f>
        <v>330</v>
      </c>
      <c r="E33" s="15">
        <f>'HRH data entry'!I36</f>
        <v>100</v>
      </c>
      <c r="F33" s="15">
        <f>'HRH data entry'!J36</f>
        <v>-230</v>
      </c>
      <c r="G33" s="15">
        <f>'HRH data entry'!K36*'HRH data entry'!J36</f>
        <v>-46</v>
      </c>
      <c r="H33" s="15">
        <f>'HRH data entry'!L36*'HRH data entry'!J36</f>
        <v>-92</v>
      </c>
      <c r="I33" s="15">
        <f>'HRH data entry'!M36*'HRH data entry'!J36</f>
        <v>-92</v>
      </c>
      <c r="J33" s="15">
        <f>'HRH data entry'!N36</f>
        <v>0</v>
      </c>
    </row>
    <row r="34" spans="1:10" x14ac:dyDescent="0.2">
      <c r="A34" s="3"/>
      <c r="B34" s="50" t="s">
        <v>87</v>
      </c>
      <c r="C34" s="50"/>
      <c r="D34" s="51">
        <f>SUM(D2:D33)</f>
        <v>11280</v>
      </c>
      <c r="E34" s="51">
        <f t="shared" ref="E34:J34" si="0">SUM(E2:E33)</f>
        <v>2330</v>
      </c>
      <c r="F34" s="51">
        <f t="shared" si="0"/>
        <v>-8950</v>
      </c>
      <c r="G34" s="51">
        <f t="shared" si="0"/>
        <v>-1188.8700000000001</v>
      </c>
      <c r="H34" s="51">
        <f t="shared" si="0"/>
        <v>-3697.6899999999996</v>
      </c>
      <c r="I34" s="51">
        <f t="shared" si="0"/>
        <v>-4063.44</v>
      </c>
      <c r="J34" s="51">
        <f t="shared" si="0"/>
        <v>0</v>
      </c>
    </row>
  </sheetData>
  <sheetProtection algorithmName="SHA-512" hashValue="DrcUZMzMenZg+x7MDtByV5drz1EK9A7uxnhv2Wpb6nk76PYAy0b1OvfBvVZM//bc5J6VuEiXKqtYTsJLnfRJww==" saltValue="fBQftfekaNJcoXS7QLFEhw==" spinCount="100000" sheet="1" selectLockedCells="1"/>
  <printOptions headings="1" gridLines="1"/>
  <pageMargins left="0.75" right="0.75" top="1" bottom="1" header="0.5" footer="0.5"/>
  <pageSetup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34"/>
  <sheetViews>
    <sheetView view="pageBreakPreview" zoomScale="92" zoomScaleNormal="100" zoomScaleSheetLayoutView="92" workbookViewId="0">
      <selection activeCell="C1" sqref="A1:XFD1048576"/>
    </sheetView>
  </sheetViews>
  <sheetFormatPr defaultColWidth="8.875" defaultRowHeight="15" x14ac:dyDescent="0.2"/>
  <cols>
    <col min="2" max="2" width="26.09765625" bestFit="1" customWidth="1"/>
    <col min="3" max="3" width="46.54296875" bestFit="1" customWidth="1"/>
    <col min="4" max="4" width="23" customWidth="1"/>
    <col min="5" max="8" width="22.1953125" customWidth="1"/>
  </cols>
  <sheetData>
    <row r="1" spans="1:8" ht="27.75" x14ac:dyDescent="0.2">
      <c r="A1" s="1" t="str">
        <f>'HRH data entry'!A4</f>
        <v>S.No</v>
      </c>
      <c r="B1" s="1" t="str">
        <f>'HRH data entry'!B4</f>
        <v>Facility Type</v>
      </c>
      <c r="C1" s="1" t="s">
        <v>13</v>
      </c>
      <c r="D1" s="11" t="s">
        <v>86</v>
      </c>
      <c r="E1" s="11" t="s">
        <v>112</v>
      </c>
      <c r="F1" s="11" t="s">
        <v>113</v>
      </c>
      <c r="G1" s="11" t="s">
        <v>114</v>
      </c>
      <c r="H1" s="11" t="s">
        <v>153</v>
      </c>
    </row>
    <row r="2" spans="1:8" x14ac:dyDescent="0.2">
      <c r="A2" s="3">
        <f>'HRH data entry'!A5</f>
        <v>1</v>
      </c>
      <c r="B2" s="3" t="str">
        <f>'HRH data entry'!B5</f>
        <v>BeMONC (PHC)</v>
      </c>
      <c r="C2" s="3" t="str">
        <f>'HRH data entry'!C5</f>
        <v>Nurse/Midwife</v>
      </c>
      <c r="D2" s="34">
        <v>150000</v>
      </c>
      <c r="E2" s="34">
        <f>($D$2*'Gap Analysis &amp; Recruitment Plan'!G2)*-1</f>
        <v>26280000</v>
      </c>
      <c r="F2" s="34">
        <f>($D$2*'Gap Analysis &amp; Recruitment Plan'!H2)*-1</f>
        <v>61319999.999999993</v>
      </c>
      <c r="G2" s="34">
        <f>($D$2*'Gap Analysis &amp; Recruitment Plan'!I2)*-1</f>
        <v>87600000</v>
      </c>
      <c r="H2" s="34">
        <f>(E2*3)+(F2*2)+(G2*1)</f>
        <v>289080000</v>
      </c>
    </row>
    <row r="3" spans="1:8" x14ac:dyDescent="0.2">
      <c r="A3" s="3">
        <f>'HRH data entry'!A6</f>
        <v>2</v>
      </c>
      <c r="B3" s="3" t="str">
        <f>'HRH data entry'!B6</f>
        <v>BeMONC (PHC)</v>
      </c>
      <c r="C3" s="3" t="str">
        <f>'HRH data entry'!C6</f>
        <v>Community Health Officers (CHO)</v>
      </c>
      <c r="D3" s="34">
        <v>150000</v>
      </c>
      <c r="E3" s="34">
        <f>($D$3*'HRH data entry'!K6)*-1</f>
        <v>-36000</v>
      </c>
      <c r="F3" s="34">
        <f>($D$3*'HRH data entry'!L6)*-1</f>
        <v>-54000</v>
      </c>
      <c r="G3" s="34">
        <f>($D$3*'HRH data entry'!M6)*-1</f>
        <v>-60000</v>
      </c>
      <c r="H3" s="34">
        <f t="shared" ref="H3:H32" si="0">(E3*3)+(F3*2)+(G3*1)</f>
        <v>-276000</v>
      </c>
    </row>
    <row r="4" spans="1:8" x14ac:dyDescent="0.2">
      <c r="A4" s="3">
        <f>'HRH data entry'!A7</f>
        <v>3</v>
      </c>
      <c r="B4" s="3" t="str">
        <f>'HRH data entry'!B7</f>
        <v>BeMONC (PHC)</v>
      </c>
      <c r="C4" s="3" t="str">
        <f>'HRH data entry'!C7</f>
        <v>Community Health Extension Workers (CHEW)</v>
      </c>
      <c r="D4" s="34">
        <v>120000</v>
      </c>
      <c r="E4" s="34">
        <f>($D$4*'HRH data entry'!K7)*-1</f>
        <v>-26400</v>
      </c>
      <c r="F4" s="34">
        <f>($D$4*'HRH data entry'!L7)*-1</f>
        <v>-42000</v>
      </c>
      <c r="G4" s="34">
        <f>($D$4*'HRH data entry'!M7)*-1</f>
        <v>-51600</v>
      </c>
      <c r="H4" s="34">
        <f t="shared" si="0"/>
        <v>-214800</v>
      </c>
    </row>
    <row r="5" spans="1:8" x14ac:dyDescent="0.2">
      <c r="A5" s="3">
        <f>'HRH data entry'!A8</f>
        <v>4</v>
      </c>
      <c r="B5" s="3" t="str">
        <f>'HRH data entry'!B8</f>
        <v>BeMONC (PHC)</v>
      </c>
      <c r="C5" s="3" t="str">
        <f>'HRH data entry'!C8</f>
        <v>Junior Community Health Extension Workers (JCHEW)</v>
      </c>
      <c r="D5" s="34">
        <v>105000</v>
      </c>
      <c r="E5" s="34">
        <f>($D$5*'HRH data entry'!K8)*-1</f>
        <v>-15750</v>
      </c>
      <c r="F5" s="34">
        <f>($D$5*'HRH data entry'!L8)*-1</f>
        <v>-42000</v>
      </c>
      <c r="G5" s="34">
        <f>($D$5*'HRH data entry'!M8)*-1</f>
        <v>-47250</v>
      </c>
      <c r="H5" s="34">
        <f t="shared" si="0"/>
        <v>-178500</v>
      </c>
    </row>
    <row r="6" spans="1:8" x14ac:dyDescent="0.2">
      <c r="A6" s="3">
        <f>'HRH data entry'!A9</f>
        <v>5</v>
      </c>
      <c r="B6" s="3" t="str">
        <f>'HRH data entry'!B9</f>
        <v>BeMONC (PHC)</v>
      </c>
      <c r="C6" s="3" t="str">
        <f>'HRH data entry'!C9</f>
        <v>Health Attendant/Assistant</v>
      </c>
      <c r="D6" s="34">
        <v>70000</v>
      </c>
      <c r="E6" s="34">
        <f>($D$6*'HRH data entry'!K9)*-1</f>
        <v>-16800</v>
      </c>
      <c r="F6" s="34">
        <f>($D$6*'HRH data entry'!L9)*-1</f>
        <v>-25200</v>
      </c>
      <c r="G6" s="34">
        <f>($D$6*'HRH data entry'!M9)*-1</f>
        <v>-28000</v>
      </c>
      <c r="H6" s="34">
        <f t="shared" si="0"/>
        <v>-128800</v>
      </c>
    </row>
    <row r="7" spans="1:8" x14ac:dyDescent="0.2">
      <c r="A7" s="3">
        <f>'HRH data entry'!A10</f>
        <v>6</v>
      </c>
      <c r="B7" s="3" t="str">
        <f>'HRH data entry'!B10</f>
        <v>BeMONC (PHC)</v>
      </c>
      <c r="C7" s="3" t="str">
        <f>'HRH data entry'!C10</f>
        <v>Security Personnel</v>
      </c>
      <c r="D7" s="34">
        <v>70000</v>
      </c>
      <c r="E7" s="34">
        <f>($D$7*'HRH data entry'!K10)*-1</f>
        <v>-17500</v>
      </c>
      <c r="F7" s="34">
        <f>($D$7*'HRH data entry'!L10)*-1</f>
        <v>-24500</v>
      </c>
      <c r="G7" s="34">
        <f>($D$7*'HRH data entry'!M10)*-1</f>
        <v>-28000</v>
      </c>
      <c r="H7" s="34">
        <f t="shared" si="0"/>
        <v>-129500</v>
      </c>
    </row>
    <row r="8" spans="1:8" ht="27.75" x14ac:dyDescent="0.2">
      <c r="A8" s="3">
        <f>'HRH data entry'!A11</f>
        <v>7</v>
      </c>
      <c r="B8" s="3" t="str">
        <f>'HRH data entry'!B11</f>
        <v>CeMONC (General Hospital)</v>
      </c>
      <c r="C8" s="7" t="str">
        <f>'HRH data entry'!C11</f>
        <v>Obstetrician/Gynecologist or Obstetric Surgery Skilled Medical Officer</v>
      </c>
      <c r="D8" s="34">
        <v>680000</v>
      </c>
      <c r="E8" s="34">
        <f>($D$8*'HRH data entry'!K11)*-1</f>
        <v>-306000</v>
      </c>
      <c r="F8" s="34">
        <f>($D$8*'HRH data entry'!L11)*-1</f>
        <v>-136000</v>
      </c>
      <c r="G8" s="34">
        <f>($D$8*'HRH data entry'!M11)*-1</f>
        <v>-237999.99999999997</v>
      </c>
      <c r="H8" s="34">
        <f t="shared" si="0"/>
        <v>-1428000</v>
      </c>
    </row>
    <row r="9" spans="1:8" x14ac:dyDescent="0.2">
      <c r="A9" s="3">
        <f>'HRH data entry'!A12</f>
        <v>8</v>
      </c>
      <c r="B9" s="3" t="str">
        <f>'HRH data entry'!B12</f>
        <v>CeMONC (General Hospital)</v>
      </c>
      <c r="C9" s="3" t="str">
        <f>'HRH data entry'!C12</f>
        <v>Anaesthesiologist / Nurse Anaesthetist</v>
      </c>
      <c r="D9" s="34">
        <v>200000</v>
      </c>
      <c r="E9" s="34">
        <f>($D$9*'HRH data entry'!K12)*-1</f>
        <v>-40000</v>
      </c>
      <c r="F9" s="34">
        <f>($D$9*'HRH data entry'!L12)*-1</f>
        <v>-80000</v>
      </c>
      <c r="G9" s="34">
        <f>($D$9*'HRH data entry'!M12)*-1</f>
        <v>-80000</v>
      </c>
      <c r="H9" s="34">
        <f t="shared" si="0"/>
        <v>-360000</v>
      </c>
    </row>
    <row r="10" spans="1:8" x14ac:dyDescent="0.2">
      <c r="A10" s="3">
        <f>'HRH data entry'!A13</f>
        <v>9</v>
      </c>
      <c r="B10" s="3" t="str">
        <f>'HRH data entry'!B13</f>
        <v>CeMONC (General Hospital)</v>
      </c>
      <c r="C10" s="3" t="str">
        <f>'HRH data entry'!C13</f>
        <v>Theatre nurses</v>
      </c>
      <c r="D10" s="34">
        <v>200000</v>
      </c>
      <c r="E10" s="34">
        <f>($D$10*'HRH data entry'!K13)*-1</f>
        <v>-50000</v>
      </c>
      <c r="F10" s="34">
        <f>($D$10*'HRH data entry'!L13)*-1</f>
        <v>-70000</v>
      </c>
      <c r="G10" s="34">
        <f>($D$10*'HRH data entry'!M13)*-1</f>
        <v>-80000</v>
      </c>
      <c r="H10" s="34">
        <f t="shared" si="0"/>
        <v>-370000</v>
      </c>
    </row>
    <row r="11" spans="1:8" x14ac:dyDescent="0.2">
      <c r="A11" s="3">
        <f>'HRH data entry'!A14</f>
        <v>10</v>
      </c>
      <c r="B11" s="3" t="str">
        <f>'HRH data entry'!B14</f>
        <v>CeMONC (General Hospital)</v>
      </c>
      <c r="C11" s="3" t="str">
        <f>'HRH data entry'!C14</f>
        <v>Theatre assistants</v>
      </c>
      <c r="D11" s="34">
        <v>105000</v>
      </c>
      <c r="E11" s="34">
        <f>($D$11*'HRH data entry'!K14)*-1</f>
        <v>-31500</v>
      </c>
      <c r="F11" s="34">
        <f>($D$11*'HRH data entry'!L14)*-1</f>
        <v>-42000</v>
      </c>
      <c r="G11" s="34">
        <f>($D$11*'HRH data entry'!M14)*-1</f>
        <v>-31500</v>
      </c>
      <c r="H11" s="34">
        <f t="shared" si="0"/>
        <v>-210000</v>
      </c>
    </row>
    <row r="12" spans="1:8" x14ac:dyDescent="0.2">
      <c r="A12" s="3">
        <f>'HRH data entry'!A15</f>
        <v>11</v>
      </c>
      <c r="B12" s="3" t="str">
        <f>'HRH data entry'!B15</f>
        <v>CeMONC (General Hospital)</v>
      </c>
      <c r="C12" s="3" t="str">
        <f>'HRH data entry'!C15</f>
        <v>Medical Officers</v>
      </c>
      <c r="D12" s="34">
        <v>340000</v>
      </c>
      <c r="E12" s="34">
        <f>($D$12*'HRH data entry'!K15)*-1</f>
        <v>-102000</v>
      </c>
      <c r="F12" s="34">
        <f>($D$12*'HRH data entry'!L15)*-1</f>
        <v>-102000</v>
      </c>
      <c r="G12" s="34">
        <f>($D$12*'HRH data entry'!M15)*-1</f>
        <v>-136000</v>
      </c>
      <c r="H12" s="34">
        <f t="shared" si="0"/>
        <v>-646000</v>
      </c>
    </row>
    <row r="13" spans="1:8" x14ac:dyDescent="0.2">
      <c r="A13" s="3">
        <f>'HRH data entry'!A16</f>
        <v>12</v>
      </c>
      <c r="B13" s="3" t="str">
        <f>'HRH data entry'!B16</f>
        <v>CeMONC (General Hospital)</v>
      </c>
      <c r="C13" s="3" t="str">
        <f>'HRH data entry'!C16</f>
        <v>Midwives</v>
      </c>
      <c r="D13" s="34">
        <v>150000</v>
      </c>
      <c r="E13" s="34">
        <f>($D$13*'HRH data entry'!K16)*-1</f>
        <v>-37500</v>
      </c>
      <c r="F13" s="34">
        <f>($D$13*'HRH data entry'!L16)*-1</f>
        <v>-52500</v>
      </c>
      <c r="G13" s="34">
        <f>($D$13*'HRH data entry'!M16)*-1</f>
        <v>-60000</v>
      </c>
      <c r="H13" s="34">
        <f t="shared" si="0"/>
        <v>-277500</v>
      </c>
    </row>
    <row r="14" spans="1:8" x14ac:dyDescent="0.2">
      <c r="A14" s="3">
        <f>'HRH data entry'!A17</f>
        <v>13</v>
      </c>
      <c r="B14" s="3" t="str">
        <f>'HRH data entry'!B17</f>
        <v>CeMONC (General Hospital)</v>
      </c>
      <c r="C14" s="3" t="str">
        <f>'HRH data entry'!C17</f>
        <v>Staff Nurses</v>
      </c>
      <c r="D14" s="34">
        <v>150000</v>
      </c>
      <c r="E14" s="34">
        <f>($D$14*'HRH data entry'!K17)*-1</f>
        <v>-30000</v>
      </c>
      <c r="F14" s="34">
        <f>($D$14*'HRH data entry'!L17)*-1</f>
        <v>-60000</v>
      </c>
      <c r="G14" s="34">
        <f>($D$14*'HRH data entry'!M17)*-1</f>
        <v>-60000</v>
      </c>
      <c r="H14" s="34">
        <f t="shared" si="0"/>
        <v>-270000</v>
      </c>
    </row>
    <row r="15" spans="1:8" x14ac:dyDescent="0.2">
      <c r="A15" s="3">
        <f>'HRH data entry'!A18</f>
        <v>14</v>
      </c>
      <c r="B15" s="3" t="str">
        <f>'HRH data entry'!B18</f>
        <v>CeMONC (General Hospital)</v>
      </c>
      <c r="C15" s="3" t="str">
        <f>'HRH data entry'!C18</f>
        <v>Neonatal nurse</v>
      </c>
      <c r="D15" s="34">
        <v>150000</v>
      </c>
      <c r="E15" s="34">
        <f>($D$15*'HRH data entry'!K18)*-1</f>
        <v>-22500</v>
      </c>
      <c r="F15" s="34">
        <f>($D$15*'HRH data entry'!L18)*-1</f>
        <v>-52500</v>
      </c>
      <c r="G15" s="34">
        <f>($D$15*'HRH data entry'!M18)*-1</f>
        <v>-75000</v>
      </c>
      <c r="H15" s="34">
        <f t="shared" si="0"/>
        <v>-247500</v>
      </c>
    </row>
    <row r="16" spans="1:8" x14ac:dyDescent="0.2">
      <c r="A16" s="3">
        <f>'HRH data entry'!A19</f>
        <v>15</v>
      </c>
      <c r="B16" s="3" t="str">
        <f>'HRH data entry'!B19</f>
        <v>CeMONC (General Hospital)</v>
      </c>
      <c r="C16" s="3" t="str">
        <f>'HRH data entry'!C19</f>
        <v>Laboratory Scientist/Technician</v>
      </c>
      <c r="D16" s="34">
        <v>120000</v>
      </c>
      <c r="E16" s="34">
        <f>($D$16*'HRH data entry'!K19)*-1</f>
        <v>-120000</v>
      </c>
      <c r="F16" s="34">
        <f>($D$16*'HRH data entry'!L19)*-1</f>
        <v>0</v>
      </c>
      <c r="G16" s="34">
        <f>($D$16*'HRH data entry'!M19)*-1</f>
        <v>0</v>
      </c>
      <c r="H16" s="34">
        <f t="shared" si="0"/>
        <v>-360000</v>
      </c>
    </row>
    <row r="17" spans="1:8" x14ac:dyDescent="0.2">
      <c r="A17" s="3">
        <f>'HRH data entry'!A20</f>
        <v>16</v>
      </c>
      <c r="B17" s="3" t="str">
        <f>'HRH data entry'!B20</f>
        <v>CeMONC (General Hospital)</v>
      </c>
      <c r="C17" s="3" t="str">
        <f>'HRH data entry'!C20</f>
        <v>Blood bank staff</v>
      </c>
      <c r="D17" s="34">
        <v>105000</v>
      </c>
      <c r="E17" s="34">
        <f>($D$17*'HRH data entry'!K20)*-1</f>
        <v>-26250</v>
      </c>
      <c r="F17" s="34">
        <f>($D$17*'HRH data entry'!L20)*-1</f>
        <v>-47250</v>
      </c>
      <c r="G17" s="34">
        <f>($D$17*'HRH data entry'!M20)*-1</f>
        <v>-31500</v>
      </c>
      <c r="H17" s="34">
        <f t="shared" si="0"/>
        <v>-204750</v>
      </c>
    </row>
    <row r="18" spans="1:8" x14ac:dyDescent="0.2">
      <c r="A18" s="3">
        <f>'HRH data entry'!A21</f>
        <v>17</v>
      </c>
      <c r="B18" s="3" t="str">
        <f>'HRH data entry'!B21</f>
        <v>CeMONC (General Hospital)</v>
      </c>
      <c r="C18" s="3" t="str">
        <f>'HRH data entry'!C21</f>
        <v>Pharmacist</v>
      </c>
      <c r="D18" s="34">
        <v>245000</v>
      </c>
      <c r="E18" s="34">
        <f>($D$18*'HRH data entry'!K21)*-1</f>
        <v>-49000</v>
      </c>
      <c r="F18" s="34">
        <f>($D$18*'HRH data entry'!L21)*-1</f>
        <v>-73500</v>
      </c>
      <c r="G18" s="34">
        <f>($D$18*'HRH data entry'!M21)*-1</f>
        <v>-122500</v>
      </c>
      <c r="H18" s="34">
        <f t="shared" si="0"/>
        <v>-416500</v>
      </c>
    </row>
    <row r="19" spans="1:8" x14ac:dyDescent="0.2">
      <c r="A19" s="3">
        <f>'HRH data entry'!A22</f>
        <v>18</v>
      </c>
      <c r="B19" s="3" t="str">
        <f>'HRH data entry'!B22</f>
        <v>CeMONC (General Hospital)</v>
      </c>
      <c r="C19" s="3" t="str">
        <f>'HRH data entry'!C22</f>
        <v>Pharmacy Technician</v>
      </c>
      <c r="D19" s="34">
        <v>150000</v>
      </c>
      <c r="E19" s="34">
        <f>($D$19*'HRH data entry'!K22)*-1</f>
        <v>-60000</v>
      </c>
      <c r="F19" s="34">
        <f>($D$19*'HRH data entry'!L22)*-1</f>
        <v>-90000</v>
      </c>
      <c r="G19" s="34">
        <f>($D$19*'HRH data entry'!M22)*-1</f>
        <v>0</v>
      </c>
      <c r="H19" s="34">
        <f t="shared" si="0"/>
        <v>-360000</v>
      </c>
    </row>
    <row r="20" spans="1:8" x14ac:dyDescent="0.2">
      <c r="A20" s="3">
        <f>'HRH data entry'!A23</f>
        <v>19</v>
      </c>
      <c r="B20" s="3" t="str">
        <f>'HRH data entry'!B23</f>
        <v>CeMONC (General Hospital)</v>
      </c>
      <c r="C20" s="3" t="str">
        <f>'HRH data entry'!C23</f>
        <v>Hospital Assistants</v>
      </c>
      <c r="D20" s="34">
        <v>100000</v>
      </c>
      <c r="E20" s="34">
        <f>($D$20*'HRH data entry'!K23)*-1</f>
        <v>-20000</v>
      </c>
      <c r="F20" s="34">
        <f>($D$20*'HRH data entry'!L23)*-1</f>
        <v>-40000</v>
      </c>
      <c r="G20" s="34">
        <f>($D$20*'HRH data entry'!M23)*-1</f>
        <v>-40000</v>
      </c>
      <c r="H20" s="34">
        <f t="shared" si="0"/>
        <v>-180000</v>
      </c>
    </row>
    <row r="21" spans="1:8" x14ac:dyDescent="0.2">
      <c r="A21" s="3">
        <f>'HRH data entry'!A24</f>
        <v>20</v>
      </c>
      <c r="B21" s="3" t="str">
        <f>'HRH data entry'!B24</f>
        <v>CeMONC (General Hospital)</v>
      </c>
      <c r="C21" s="3" t="str">
        <f>'HRH data entry'!C24</f>
        <v>Administrative/Secretarial Staff</v>
      </c>
      <c r="D21" s="34">
        <v>70000</v>
      </c>
      <c r="E21" s="34">
        <f>($D$21*'HRH data entry'!K24)*-1</f>
        <v>-10500</v>
      </c>
      <c r="F21" s="34">
        <f>($D$21*'HRH data entry'!L24)*-1</f>
        <v>-17500</v>
      </c>
      <c r="G21" s="34">
        <f>($D$21*'HRH data entry'!M24)*-1</f>
        <v>-42000</v>
      </c>
      <c r="H21" s="34">
        <f t="shared" si="0"/>
        <v>-108500</v>
      </c>
    </row>
    <row r="22" spans="1:8" x14ac:dyDescent="0.2">
      <c r="A22" s="3">
        <f>'HRH data entry'!A25</f>
        <v>21</v>
      </c>
      <c r="B22" s="3" t="str">
        <f>'HRH data entry'!B25</f>
        <v>CeMONC (General Hospital)</v>
      </c>
      <c r="C22" s="3" t="str">
        <f>'HRH data entry'!C25</f>
        <v>Medical Records Staff</v>
      </c>
      <c r="D22" s="34">
        <v>100000</v>
      </c>
      <c r="E22" s="34">
        <f>($D$22*'HRH data entry'!K25)*-1</f>
        <v>0</v>
      </c>
      <c r="F22" s="34">
        <f>($D$22*'HRH data entry'!L25)*-1</f>
        <v>0</v>
      </c>
      <c r="G22" s="34">
        <f>($D$22*'HRH data entry'!M25)*-1</f>
        <v>0</v>
      </c>
      <c r="H22" s="34">
        <f t="shared" si="0"/>
        <v>0</v>
      </c>
    </row>
    <row r="23" spans="1:8" x14ac:dyDescent="0.2">
      <c r="A23" s="3">
        <f>'HRH data entry'!A26</f>
        <v>22</v>
      </c>
      <c r="B23" s="3" t="str">
        <f>'HRH data entry'!B26</f>
        <v>CeMONC (General Hospital)</v>
      </c>
      <c r="C23" s="3" t="str">
        <f>'HRH data entry'!C26</f>
        <v>Laundry Staff</v>
      </c>
      <c r="D23" s="34">
        <v>70000</v>
      </c>
      <c r="E23" s="34">
        <f>($D$23*'HRH data entry'!K26)*-1</f>
        <v>-10500</v>
      </c>
      <c r="F23" s="34">
        <f>($D$23*'HRH data entry'!L26)*-1</f>
        <v>-17500</v>
      </c>
      <c r="G23" s="34">
        <f>($D$23*'HRH data entry'!M26)*-1</f>
        <v>-42000</v>
      </c>
      <c r="H23" s="34">
        <f t="shared" si="0"/>
        <v>-108500</v>
      </c>
    </row>
    <row r="24" spans="1:8" x14ac:dyDescent="0.2">
      <c r="A24" s="3">
        <f>'HRH data entry'!A27</f>
        <v>23</v>
      </c>
      <c r="B24" s="3" t="str">
        <f>'HRH data entry'!B27</f>
        <v>CeMONC (General Hospital)</v>
      </c>
      <c r="C24" s="3" t="str">
        <f>'HRH data entry'!C27</f>
        <v>Medical Janitorial/Cleaning Staff</v>
      </c>
      <c r="D24" s="34">
        <v>70000</v>
      </c>
      <c r="E24" s="34">
        <f>($D$24*'HRH data entry'!K27)*-1</f>
        <v>-17500</v>
      </c>
      <c r="F24" s="34">
        <f>($D$24*'HRH data entry'!L27)*-1</f>
        <v>-24500</v>
      </c>
      <c r="G24" s="34">
        <f>($D$24*'HRH data entry'!M27)*-1</f>
        <v>-28000</v>
      </c>
      <c r="H24" s="34">
        <f t="shared" si="0"/>
        <v>-129500</v>
      </c>
    </row>
    <row r="25" spans="1:8" x14ac:dyDescent="0.2">
      <c r="A25" s="3">
        <f>'HRH data entry'!A28</f>
        <v>24</v>
      </c>
      <c r="B25" s="3" t="str">
        <f>'HRH data entry'!B28</f>
        <v>CeMONC (General Hospital)</v>
      </c>
      <c r="C25" s="3" t="str">
        <f>'HRH data entry'!C28</f>
        <v>Catering Staff</v>
      </c>
      <c r="D25" s="34">
        <v>70000</v>
      </c>
      <c r="E25" s="34">
        <f>($D$25*'HRH data entry'!K28)*-1</f>
        <v>-42000</v>
      </c>
      <c r="F25" s="34">
        <f>($D$25*'HRH data entry'!L28)*-1</f>
        <v>-14000</v>
      </c>
      <c r="G25" s="34">
        <f>($D$25*'HRH data entry'!M28)*-1</f>
        <v>-14000</v>
      </c>
      <c r="H25" s="34">
        <f t="shared" si="0"/>
        <v>-168000</v>
      </c>
    </row>
    <row r="26" spans="1:8" x14ac:dyDescent="0.2">
      <c r="A26" s="3">
        <f>'HRH data entry'!A29</f>
        <v>25</v>
      </c>
      <c r="B26" s="3" t="str">
        <f>'HRH data entry'!B29</f>
        <v>CeMONC (General Hospital)</v>
      </c>
      <c r="C26" s="3" t="str">
        <f>'HRH data entry'!C29</f>
        <v>Biomedical Technicians</v>
      </c>
      <c r="D26" s="34">
        <v>200000</v>
      </c>
      <c r="E26" s="34">
        <f>($D$26*'HRH data entry'!K29)*-1</f>
        <v>-50000</v>
      </c>
      <c r="F26" s="34">
        <f>($D$26*'HRH data entry'!L29)*-1</f>
        <v>-70000</v>
      </c>
      <c r="G26" s="34">
        <f>($D$26*'HRH data entry'!M29)*-1</f>
        <v>-80000</v>
      </c>
      <c r="H26" s="34">
        <f t="shared" si="0"/>
        <v>-370000</v>
      </c>
    </row>
    <row r="27" spans="1:8" x14ac:dyDescent="0.2">
      <c r="A27" s="3">
        <f>'HRH data entry'!A30</f>
        <v>26</v>
      </c>
      <c r="B27" s="3" t="str">
        <f>'HRH data entry'!B30</f>
        <v>CeMONC (General Hospital)</v>
      </c>
      <c r="C27" s="3" t="str">
        <f>'HRH data entry'!C30</f>
        <v>X-ray Technicians</v>
      </c>
      <c r="D27" s="34">
        <v>150000</v>
      </c>
      <c r="E27" s="34">
        <f>($D$27*'HRH data entry'!K30)*-1</f>
        <v>-45000</v>
      </c>
      <c r="F27" s="34">
        <f>($D$27*'HRH data entry'!L30)*-1</f>
        <v>-45000</v>
      </c>
      <c r="G27" s="34">
        <f>($D$27*'HRH data entry'!M30)*-1</f>
        <v>-60000</v>
      </c>
      <c r="H27" s="34">
        <f t="shared" si="0"/>
        <v>-285000</v>
      </c>
    </row>
    <row r="28" spans="1:8" x14ac:dyDescent="0.2">
      <c r="A28" s="3">
        <f>'HRH data entry'!A31</f>
        <v>27</v>
      </c>
      <c r="B28" s="3" t="str">
        <f>'HRH data entry'!B31</f>
        <v>CeMONC (General Hospital)</v>
      </c>
      <c r="C28" s="3" t="str">
        <f>'HRH data entry'!C31</f>
        <v>Ambulance Driver</v>
      </c>
      <c r="D28" s="34">
        <v>100000</v>
      </c>
      <c r="E28" s="34">
        <f>($D$28*'HRH data entry'!K31)*-1</f>
        <v>-50000</v>
      </c>
      <c r="F28" s="34">
        <f>($D$28*'HRH data entry'!L31)*-1</f>
        <v>-25000</v>
      </c>
      <c r="G28" s="34">
        <f>($D$28*'HRH data entry'!M31)*-1</f>
        <v>-25000</v>
      </c>
      <c r="H28" s="34">
        <f t="shared" si="0"/>
        <v>-225000</v>
      </c>
    </row>
    <row r="29" spans="1:8" x14ac:dyDescent="0.2">
      <c r="A29" s="3">
        <f>'HRH data entry'!A32</f>
        <v>28</v>
      </c>
      <c r="B29" s="3" t="str">
        <f>'HRH data entry'!B32</f>
        <v>Community Health</v>
      </c>
      <c r="C29" s="3" t="str">
        <f>'HRH data entry'!C32</f>
        <v>CHEW (Community)</v>
      </c>
      <c r="D29" s="34">
        <v>120000</v>
      </c>
      <c r="E29" s="34">
        <f>($D$29*'HRH data entry'!K32)*-1</f>
        <v>0</v>
      </c>
      <c r="F29" s="34">
        <f>($D$29*'HRH data entry'!L32)*-1</f>
        <v>-60000</v>
      </c>
      <c r="G29" s="34">
        <f>($D$29*'HRH data entry'!M32)*-1</f>
        <v>-60000</v>
      </c>
      <c r="H29" s="34">
        <f t="shared" si="0"/>
        <v>-180000</v>
      </c>
    </row>
    <row r="30" spans="1:8" x14ac:dyDescent="0.2">
      <c r="A30" s="3">
        <f>'HRH data entry'!A33</f>
        <v>29</v>
      </c>
      <c r="B30" s="3" t="str">
        <f>'HRH data entry'!B33</f>
        <v>Community Health</v>
      </c>
      <c r="C30" s="3" t="str">
        <f>'HRH data entry'!C33</f>
        <v>JCHEW (Community)</v>
      </c>
      <c r="D30" s="34">
        <v>105000</v>
      </c>
      <c r="E30" s="34">
        <f>($D$30*'HRH data entry'!K33)*-1</f>
        <v>0</v>
      </c>
      <c r="F30" s="34">
        <f>($D$30*'HRH data entry'!L33)*-1</f>
        <v>-52500</v>
      </c>
      <c r="G30" s="34">
        <f>($D$30*'HRH data entry'!M33)*-1</f>
        <v>-52500</v>
      </c>
      <c r="H30" s="34">
        <f t="shared" si="0"/>
        <v>-157500</v>
      </c>
    </row>
    <row r="31" spans="1:8" x14ac:dyDescent="0.2">
      <c r="A31" s="3">
        <f>'HRH data entry'!A34</f>
        <v>30</v>
      </c>
      <c r="B31" s="3" t="str">
        <f>'HRH data entry'!B34</f>
        <v>SEMAS</v>
      </c>
      <c r="C31" s="3" t="str">
        <f>'HRH data entry'!C34</f>
        <v>Paramedic</v>
      </c>
      <c r="D31" s="34">
        <v>120000</v>
      </c>
      <c r="E31" s="34">
        <f>($D$31*'HRH data entry'!K34)*-1</f>
        <v>-36000</v>
      </c>
      <c r="F31" s="34">
        <f>($D$31*'HRH data entry'!L34)*-1</f>
        <v>-48000</v>
      </c>
      <c r="G31" s="34">
        <f>($D$31*'HRH data entry'!M34)*-1</f>
        <v>-36000</v>
      </c>
      <c r="H31" s="34">
        <f t="shared" si="0"/>
        <v>-240000</v>
      </c>
    </row>
    <row r="32" spans="1:8" x14ac:dyDescent="0.2">
      <c r="A32" s="3">
        <f>'HRH data entry'!A35</f>
        <v>31</v>
      </c>
      <c r="B32" s="3" t="str">
        <f>'HRH data entry'!B35</f>
        <v>SEMAS</v>
      </c>
      <c r="C32" s="3" t="str">
        <f>'HRH data entry'!C35</f>
        <v>Emergency Medical Technician (EMT)</v>
      </c>
      <c r="D32" s="34">
        <v>120000</v>
      </c>
      <c r="E32" s="34">
        <f>($D$32*'HRH data entry'!K35)*-1</f>
        <v>-30000</v>
      </c>
      <c r="F32" s="34">
        <f>($D$32*'HRH data entry'!L35)*-1</f>
        <v>-42000</v>
      </c>
      <c r="G32" s="34">
        <f>($D$32*'HRH data entry'!M35)*-1</f>
        <v>-48000</v>
      </c>
      <c r="H32" s="34">
        <f t="shared" si="0"/>
        <v>-222000</v>
      </c>
    </row>
    <row r="33" spans="1:8" x14ac:dyDescent="0.2">
      <c r="A33" s="3">
        <f>'HRH data entry'!A36</f>
        <v>32</v>
      </c>
      <c r="B33" s="3" t="str">
        <f>'HRH data entry'!B36</f>
        <v>SEMAS</v>
      </c>
      <c r="C33" s="3" t="str">
        <f>'HRH data entry'!C36</f>
        <v>Ambulance Driver</v>
      </c>
      <c r="D33" s="34">
        <v>100000</v>
      </c>
      <c r="E33" s="34">
        <f>($D$33*'HRH data entry'!K36)*-1</f>
        <v>-20000</v>
      </c>
      <c r="F33" s="34">
        <f>($D$33*'HRH data entry'!L36)*-1</f>
        <v>-40000</v>
      </c>
      <c r="G33" s="34">
        <f>($D$33*'HRH data entry'!M36)*-1</f>
        <v>-40000</v>
      </c>
      <c r="H33" s="34">
        <f>(E33*3)+(F33*2)+(G33*1)</f>
        <v>-180000</v>
      </c>
    </row>
    <row r="34" spans="1:8" s="36" customFormat="1" x14ac:dyDescent="0.2">
      <c r="A34" s="44"/>
      <c r="B34" s="16" t="s">
        <v>87</v>
      </c>
      <c r="C34" s="43"/>
      <c r="D34" s="34"/>
      <c r="E34" s="35">
        <f>SUM(E2:E33)</f>
        <v>24961300</v>
      </c>
      <c r="F34" s="35">
        <f t="shared" ref="F34:H34" si="1">SUM(F2:F33)</f>
        <v>59830549.999999993</v>
      </c>
      <c r="G34" s="35">
        <f t="shared" si="1"/>
        <v>85903150</v>
      </c>
      <c r="H34" s="35">
        <f t="shared" si="1"/>
        <v>280448150</v>
      </c>
    </row>
  </sheetData>
  <sheetProtection algorithmName="SHA-512" hashValue="YsyLheu46G0MFeC4q3iZmSttvjcBPGP+4Pfmxy8n1FckeQezT36S2FIk7F84k64ktAu/v2sKp4MBEdkeZkoxcw==" saltValue="Aa1cRo8r5K1STXMzehptEw==" spinCount="100000" sheet="1" objects="1" scenarios="1" selectLockedCells="1"/>
  <phoneticPr fontId="7" type="noConversion"/>
  <pageMargins left="0.75" right="0.75" top="1" bottom="1" header="0.5" footer="0.5"/>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8</vt:i4>
      </vt:variant>
    </vt:vector>
  </HeadingPairs>
  <TitlesOfParts>
    <vt:vector size="8" baseType="lpstr">
      <vt:lpstr>Purpose of Tool</vt:lpstr>
      <vt:lpstr>Guiding Notes</vt:lpstr>
      <vt:lpstr>HRH Requirements Master</vt:lpstr>
      <vt:lpstr>State_Name_Date</vt:lpstr>
      <vt:lpstr>HRH data entry</vt:lpstr>
      <vt:lpstr>Dashboard</vt:lpstr>
      <vt:lpstr>Gap Analysis &amp; Recruitment Plan</vt:lpstr>
      <vt:lpstr>Costing &amp;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Pharm Oyewole AJAYI</cp:lastModifiedBy>
  <cp:lastPrinted>2026-02-17T16:03:14Z</cp:lastPrinted>
  <dcterms:created xsi:type="dcterms:W3CDTF">2025-12-21T19:59:16Z</dcterms:created>
  <dcterms:modified xsi:type="dcterms:W3CDTF">2026-03-05T19:23:00Z</dcterms:modified>
</cp:coreProperties>
</file>